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d.docs.live.net/67e34485ee849091/Documents/AMONT Workshops/2020 MAMP/Module 3 Levels of Service/"/>
    </mc:Choice>
  </mc:AlternateContent>
  <xr:revisionPtr revIDLastSave="459" documentId="8_{C5A49154-0D19-4D55-818C-E1992C63F483}" xr6:coauthVersionLast="47" xr6:coauthVersionMax="47" xr10:uidLastSave="{7738B298-DE08-42A1-B7C1-8050D917E640}"/>
  <bookViews>
    <workbookView xWindow="-108" yWindow="-108" windowWidth="23256" windowHeight="12576" xr2:uid="{D64000E0-6C74-4A5C-A187-95325815ED64}"/>
  </bookViews>
  <sheets>
    <sheet name="1. LOS Asset Hierarchy Template" sheetId="38" r:id="rId1"/>
    <sheet name="2. LOS Asset Hierarchy eg Water" sheetId="37" r:id="rId2"/>
    <sheet name="3. Serv Object CLOS Statements" sheetId="7" r:id="rId3"/>
    <sheet name="4, Cond Ratings Water" sheetId="15" r:id="rId4"/>
    <sheet name="5, General Performance Ratings" sheetId="35" r:id="rId5"/>
    <sheet name="6. Water Performance Criteria" sheetId="34" r:id="rId6"/>
    <sheet name="7. Water Asset Class Perf Eval" sheetId="47" r:id="rId7"/>
    <sheet name="8. Water Asset Perf. Eval." sheetId="46" r:id="rId8"/>
    <sheet name="9. General Asset Evaluation" sheetId="44" r:id="rId9"/>
    <sheet name="A. Notes on Rating Watermains" sheetId="3" r:id="rId10"/>
    <sheet name="B. Water Summary ALOS Info" sheetId="30" r:id="rId11"/>
    <sheet name="C. ALOS Framework" sheetId="45" r:id="rId12"/>
    <sheet name="D. ALOS to CLOS Mapping" sheetId="48" r:id="rId13"/>
  </sheets>
  <definedNames>
    <definedName name="DATA" localSheetId="6">#REF!</definedName>
    <definedName name="DATA" localSheetId="7">#REF!</definedName>
    <definedName name="DATA" localSheetId="8">#REF!</definedName>
    <definedName name="DATA">#REF!</definedName>
    <definedName name="_xlnm.Print_Area" localSheetId="0">'1. LOS Asset Hierarchy Template'!$A$1:$L$63</definedName>
    <definedName name="_xlnm.Print_Area" localSheetId="1">'2. LOS Asset Hierarchy eg Water'!$A$1:$L$63</definedName>
    <definedName name="_xlnm.Print_Area" localSheetId="2">'3. Serv Object CLOS Statements'!$A$1:$C$5</definedName>
    <definedName name="_xlnm.Print_Area" localSheetId="3">'4, Cond Ratings Water'!$A$1:$H$7</definedName>
    <definedName name="_xlnm.Print_Area" localSheetId="4">'5, General Performance Ratings'!$A$1:$F$12</definedName>
    <definedName name="_xlnm.Print_Area" localSheetId="5">'6. Water Performance Criteria'!$A$1:$D$23</definedName>
    <definedName name="_xlnm.Print_Area" localSheetId="6">'7. Water Asset Class Perf Eval'!$A$1:$L$130</definedName>
    <definedName name="_xlnm.Print_Area" localSheetId="7">'8. Water Asset Perf. Eval.'!$A$2:$G$110</definedName>
    <definedName name="_xlnm.Print_Area" localSheetId="8">'9. General Asset Evaluation'!$A$1:$F$42</definedName>
    <definedName name="_xlnm.Print_Area" localSheetId="9">'A. Notes on Rating Watermains'!$A$1:$D$4</definedName>
    <definedName name="_xlnm.Print_Area" localSheetId="12">'D. ALOS to CLOS Mapping'!$A$1:$H$8</definedName>
    <definedName name="_xlnm.Print_Titles" localSheetId="3">'4, Cond Ratings Water'!$1:$1</definedName>
    <definedName name="_xlnm.Print_Titles" localSheetId="4">'5, General Performance Ratings'!$1:$1</definedName>
    <definedName name="_xlnm.Print_Titles" localSheetId="5">'6. Water Performance Criteria'!$1:$1</definedName>
    <definedName name="_xlnm.Print_Titles" localSheetId="6">'7. Water Asset Class Perf Eval'!$1:$2</definedName>
    <definedName name="_xlnm.Print_Titles" localSheetId="7">'8. Water Asset Perf. Eval.'!$2:$3</definedName>
    <definedName name="_xlnm.Print_Titles" localSheetId="8">'9. General Asset Evaluation'!$1:$2</definedName>
    <definedName name="REFCELL" localSheetId="6">#REF!</definedName>
    <definedName name="REFCELL" localSheetId="7">#REF!</definedName>
    <definedName name="REFCELL" localSheetId="8">#REF!</definedName>
    <definedName name="REFCEL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3" i="47" l="1"/>
  <c r="L112" i="47"/>
  <c r="E114" i="47" s="1"/>
  <c r="G110" i="47"/>
  <c r="F110" i="47"/>
  <c r="E110" i="47"/>
  <c r="J110" i="47" s="1"/>
  <c r="L109" i="47"/>
  <c r="L108" i="47"/>
  <c r="K110" i="47" s="1"/>
  <c r="L105" i="47"/>
  <c r="L104" i="47"/>
  <c r="K106" i="47" s="1"/>
  <c r="G102" i="47"/>
  <c r="F102" i="47"/>
  <c r="E102" i="47"/>
  <c r="J102" i="47" s="1"/>
  <c r="L101" i="47"/>
  <c r="L100" i="47"/>
  <c r="L99" i="47"/>
  <c r="L98" i="47"/>
  <c r="L97" i="47"/>
  <c r="K102" i="47" s="1"/>
  <c r="E95" i="47"/>
  <c r="J95" i="47" s="1"/>
  <c r="L94" i="47"/>
  <c r="L93" i="47"/>
  <c r="L92" i="47"/>
  <c r="K95" i="47" s="1"/>
  <c r="L89" i="47"/>
  <c r="L88" i="47"/>
  <c r="L87" i="47"/>
  <c r="K90" i="47" s="1"/>
  <c r="L86" i="47"/>
  <c r="E90" i="47" s="1"/>
  <c r="L83" i="47"/>
  <c r="L82" i="47"/>
  <c r="E84" i="47" s="1"/>
  <c r="L79" i="47"/>
  <c r="E80" i="47" s="1"/>
  <c r="L78" i="47"/>
  <c r="K80" i="47" s="1"/>
  <c r="L77" i="47"/>
  <c r="L76" i="47"/>
  <c r="K74" i="47"/>
  <c r="L73" i="47"/>
  <c r="L72" i="47"/>
  <c r="E74" i="47" s="1"/>
  <c r="G70" i="47"/>
  <c r="F70" i="47"/>
  <c r="E70" i="47"/>
  <c r="J70" i="47" s="1"/>
  <c r="L69" i="47"/>
  <c r="L68" i="47"/>
  <c r="L67" i="47"/>
  <c r="L66" i="47"/>
  <c r="K70" i="47" s="1"/>
  <c r="L63" i="47"/>
  <c r="E64" i="47" s="1"/>
  <c r="L62" i="47"/>
  <c r="K64" i="47" s="1"/>
  <c r="L59" i="47"/>
  <c r="L58" i="47"/>
  <c r="L57" i="47"/>
  <c r="L56" i="47"/>
  <c r="L55" i="47"/>
  <c r="E60" i="47" s="1"/>
  <c r="L52" i="47"/>
  <c r="L51" i="47"/>
  <c r="K53" i="47" s="1"/>
  <c r="L48" i="47"/>
  <c r="L47" i="47"/>
  <c r="K49" i="47" s="1"/>
  <c r="L46" i="47"/>
  <c r="L45" i="47"/>
  <c r="L44" i="47"/>
  <c r="E49" i="47" s="1"/>
  <c r="L41" i="47"/>
  <c r="L40" i="47"/>
  <c r="K42" i="47" s="1"/>
  <c r="G38" i="47"/>
  <c r="F38" i="47"/>
  <c r="E38" i="47"/>
  <c r="J38" i="47" s="1"/>
  <c r="L37" i="47"/>
  <c r="L36" i="47"/>
  <c r="L35" i="47"/>
  <c r="L34" i="47"/>
  <c r="K38" i="47" s="1"/>
  <c r="L33" i="47"/>
  <c r="E31" i="47"/>
  <c r="J31" i="47" s="1"/>
  <c r="L29" i="47"/>
  <c r="K31" i="47" s="1"/>
  <c r="L26" i="47"/>
  <c r="L25" i="47"/>
  <c r="E27" i="47" s="1"/>
  <c r="L22" i="47"/>
  <c r="L21" i="47"/>
  <c r="L20" i="47"/>
  <c r="L19" i="47"/>
  <c r="L18" i="47"/>
  <c r="L15" i="47"/>
  <c r="L14" i="47"/>
  <c r="L11" i="47"/>
  <c r="L10" i="47"/>
  <c r="K12" i="47" s="1"/>
  <c r="L7" i="47"/>
  <c r="L6" i="47"/>
  <c r="I116" i="47" s="1"/>
  <c r="L5" i="47"/>
  <c r="L4" i="47"/>
  <c r="L3" i="47"/>
  <c r="K116" i="47" s="1"/>
  <c r="M93" i="46"/>
  <c r="O93" i="46" s="1"/>
  <c r="N93" i="46" s="1"/>
  <c r="I93" i="46"/>
  <c r="K93" i="46" s="1"/>
  <c r="J93" i="46" s="1"/>
  <c r="S92" i="46"/>
  <c r="O92" i="46"/>
  <c r="K92" i="46"/>
  <c r="G92" i="46"/>
  <c r="S91" i="46"/>
  <c r="Q93" i="46" s="1"/>
  <c r="S93" i="46" s="1"/>
  <c r="R93" i="46" s="1"/>
  <c r="O91" i="46"/>
  <c r="K91" i="46"/>
  <c r="G91" i="46"/>
  <c r="E93" i="46" s="1"/>
  <c r="G93" i="46" s="1"/>
  <c r="F93" i="46" s="1"/>
  <c r="I90" i="46"/>
  <c r="K90" i="46" s="1"/>
  <c r="J90" i="46" s="1"/>
  <c r="S89" i="46"/>
  <c r="O89" i="46"/>
  <c r="K89" i="46"/>
  <c r="G89" i="46"/>
  <c r="S88" i="46"/>
  <c r="Q90" i="46" s="1"/>
  <c r="S90" i="46" s="1"/>
  <c r="R90" i="46" s="1"/>
  <c r="O88" i="46"/>
  <c r="M90" i="46" s="1"/>
  <c r="O90" i="46" s="1"/>
  <c r="N90" i="46" s="1"/>
  <c r="K88" i="46"/>
  <c r="G88" i="46"/>
  <c r="E90" i="46" s="1"/>
  <c r="G90" i="46" s="1"/>
  <c r="F90" i="46" s="1"/>
  <c r="M87" i="46"/>
  <c r="O87" i="46" s="1"/>
  <c r="N87" i="46" s="1"/>
  <c r="I87" i="46"/>
  <c r="K87" i="46" s="1"/>
  <c r="J87" i="46" s="1"/>
  <c r="S86" i="46"/>
  <c r="O86" i="46"/>
  <c r="K86" i="46"/>
  <c r="G86" i="46"/>
  <c r="S85" i="46"/>
  <c r="Q87" i="46" s="1"/>
  <c r="S87" i="46" s="1"/>
  <c r="R87" i="46" s="1"/>
  <c r="O85" i="46"/>
  <c r="K85" i="46"/>
  <c r="G85" i="46"/>
  <c r="E87" i="46" s="1"/>
  <c r="G87" i="46" s="1"/>
  <c r="F87" i="46" s="1"/>
  <c r="I84" i="46"/>
  <c r="K84" i="46" s="1"/>
  <c r="J84" i="46" s="1"/>
  <c r="S83" i="46"/>
  <c r="O83" i="46"/>
  <c r="K83" i="46"/>
  <c r="G83" i="46"/>
  <c r="S82" i="46"/>
  <c r="O82" i="46"/>
  <c r="K82" i="46"/>
  <c r="G82" i="46"/>
  <c r="S81" i="46"/>
  <c r="O81" i="46"/>
  <c r="K81" i="46"/>
  <c r="G81" i="46"/>
  <c r="S80" i="46"/>
  <c r="O80" i="46"/>
  <c r="K80" i="46"/>
  <c r="G80" i="46"/>
  <c r="S79" i="46"/>
  <c r="Q84" i="46" s="1"/>
  <c r="S84" i="46" s="1"/>
  <c r="R84" i="46" s="1"/>
  <c r="O79" i="46"/>
  <c r="M84" i="46" s="1"/>
  <c r="O84" i="46" s="1"/>
  <c r="N84" i="46" s="1"/>
  <c r="K79" i="46"/>
  <c r="G79" i="46"/>
  <c r="E84" i="46" s="1"/>
  <c r="G84" i="46" s="1"/>
  <c r="F84" i="46" s="1"/>
  <c r="I78" i="46"/>
  <c r="K78" i="46" s="1"/>
  <c r="J78" i="46" s="1"/>
  <c r="S77" i="46"/>
  <c r="O77" i="46"/>
  <c r="K77" i="46"/>
  <c r="G77" i="46"/>
  <c r="S76" i="46"/>
  <c r="O76" i="46"/>
  <c r="K76" i="46"/>
  <c r="G76" i="46"/>
  <c r="S75" i="46"/>
  <c r="Q78" i="46" s="1"/>
  <c r="S78" i="46" s="1"/>
  <c r="R78" i="46" s="1"/>
  <c r="O75" i="46"/>
  <c r="M78" i="46" s="1"/>
  <c r="O78" i="46" s="1"/>
  <c r="N78" i="46" s="1"/>
  <c r="K75" i="46"/>
  <c r="G75" i="46"/>
  <c r="E78" i="46" s="1"/>
  <c r="G78" i="46" s="1"/>
  <c r="F78" i="46" s="1"/>
  <c r="I74" i="46"/>
  <c r="K74" i="46" s="1"/>
  <c r="J74" i="46" s="1"/>
  <c r="S73" i="46"/>
  <c r="O73" i="46"/>
  <c r="K73" i="46"/>
  <c r="G73" i="46"/>
  <c r="S72" i="46"/>
  <c r="O72" i="46"/>
  <c r="K72" i="46"/>
  <c r="G72" i="46"/>
  <c r="S71" i="46"/>
  <c r="O71" i="46"/>
  <c r="K71" i="46"/>
  <c r="G71" i="46"/>
  <c r="S70" i="46"/>
  <c r="Q74" i="46" s="1"/>
  <c r="S74" i="46" s="1"/>
  <c r="R74" i="46" s="1"/>
  <c r="O70" i="46"/>
  <c r="M74" i="46" s="1"/>
  <c r="O74" i="46" s="1"/>
  <c r="N74" i="46" s="1"/>
  <c r="K70" i="46"/>
  <c r="G70" i="46"/>
  <c r="E74" i="46" s="1"/>
  <c r="G74" i="46" s="1"/>
  <c r="F74" i="46" s="1"/>
  <c r="I69" i="46"/>
  <c r="K69" i="46" s="1"/>
  <c r="J69" i="46" s="1"/>
  <c r="S68" i="46"/>
  <c r="O68" i="46"/>
  <c r="M69" i="46" s="1"/>
  <c r="O69" i="46" s="1"/>
  <c r="N69" i="46" s="1"/>
  <c r="K68" i="46"/>
  <c r="G68" i="46"/>
  <c r="S67" i="46"/>
  <c r="Q69" i="46" s="1"/>
  <c r="S69" i="46" s="1"/>
  <c r="R69" i="46" s="1"/>
  <c r="O67" i="46"/>
  <c r="K67" i="46"/>
  <c r="G67" i="46"/>
  <c r="E69" i="46" s="1"/>
  <c r="G69" i="46" s="1"/>
  <c r="F69" i="46" s="1"/>
  <c r="I66" i="46"/>
  <c r="K66" i="46" s="1"/>
  <c r="J66" i="46" s="1"/>
  <c r="S65" i="46"/>
  <c r="O65" i="46"/>
  <c r="K65" i="46"/>
  <c r="G65" i="46"/>
  <c r="S64" i="46"/>
  <c r="O64" i="46"/>
  <c r="K64" i="46"/>
  <c r="G64" i="46"/>
  <c r="S63" i="46"/>
  <c r="O63" i="46"/>
  <c r="K63" i="46"/>
  <c r="G63" i="46"/>
  <c r="S62" i="46"/>
  <c r="Q66" i="46" s="1"/>
  <c r="S66" i="46" s="1"/>
  <c r="R66" i="46" s="1"/>
  <c r="O62" i="46"/>
  <c r="M66" i="46" s="1"/>
  <c r="O66" i="46" s="1"/>
  <c r="N66" i="46" s="1"/>
  <c r="K62" i="46"/>
  <c r="G62" i="46"/>
  <c r="E66" i="46" s="1"/>
  <c r="G66" i="46" s="1"/>
  <c r="F66" i="46" s="1"/>
  <c r="M61" i="46"/>
  <c r="O61" i="46" s="1"/>
  <c r="N61" i="46" s="1"/>
  <c r="I61" i="46"/>
  <c r="K61" i="46" s="1"/>
  <c r="J61" i="46" s="1"/>
  <c r="S60" i="46"/>
  <c r="O60" i="46"/>
  <c r="K60" i="46"/>
  <c r="G60" i="46"/>
  <c r="S59" i="46"/>
  <c r="Q61" i="46" s="1"/>
  <c r="S61" i="46" s="1"/>
  <c r="R61" i="46" s="1"/>
  <c r="O59" i="46"/>
  <c r="K59" i="46"/>
  <c r="G59" i="46"/>
  <c r="E61" i="46" s="1"/>
  <c r="G61" i="46" s="1"/>
  <c r="F61" i="46" s="1"/>
  <c r="I58" i="46"/>
  <c r="K58" i="46" s="1"/>
  <c r="J58" i="46" s="1"/>
  <c r="S57" i="46"/>
  <c r="O57" i="46"/>
  <c r="K57" i="46"/>
  <c r="G57" i="46"/>
  <c r="S56" i="46"/>
  <c r="O56" i="46"/>
  <c r="K56" i="46"/>
  <c r="G56" i="46"/>
  <c r="S55" i="46"/>
  <c r="O55" i="46"/>
  <c r="K55" i="46"/>
  <c r="G55" i="46"/>
  <c r="S54" i="46"/>
  <c r="Q58" i="46" s="1"/>
  <c r="S58" i="46" s="1"/>
  <c r="R58" i="46" s="1"/>
  <c r="O54" i="46"/>
  <c r="M58" i="46" s="1"/>
  <c r="O58" i="46" s="1"/>
  <c r="N58" i="46" s="1"/>
  <c r="K54" i="46"/>
  <c r="G54" i="46"/>
  <c r="E58" i="46" s="1"/>
  <c r="G58" i="46" s="1"/>
  <c r="F58" i="46" s="1"/>
  <c r="I53" i="46"/>
  <c r="K53" i="46" s="1"/>
  <c r="J53" i="46" s="1"/>
  <c r="S52" i="46"/>
  <c r="O52" i="46"/>
  <c r="M53" i="46" s="1"/>
  <c r="O53" i="46" s="1"/>
  <c r="N53" i="46" s="1"/>
  <c r="K52" i="46"/>
  <c r="G52" i="46"/>
  <c r="S51" i="46"/>
  <c r="Q53" i="46" s="1"/>
  <c r="S53" i="46" s="1"/>
  <c r="R53" i="46" s="1"/>
  <c r="O51" i="46"/>
  <c r="K51" i="46"/>
  <c r="G51" i="46"/>
  <c r="E53" i="46" s="1"/>
  <c r="G53" i="46" s="1"/>
  <c r="F53" i="46" s="1"/>
  <c r="I50" i="46"/>
  <c r="K50" i="46" s="1"/>
  <c r="J50" i="46" s="1"/>
  <c r="S49" i="46"/>
  <c r="O49" i="46"/>
  <c r="K49" i="46"/>
  <c r="G49" i="46"/>
  <c r="S48" i="46"/>
  <c r="O48" i="46"/>
  <c r="K48" i="46"/>
  <c r="G48" i="46"/>
  <c r="S47" i="46"/>
  <c r="O47" i="46"/>
  <c r="K47" i="46"/>
  <c r="G47" i="46"/>
  <c r="S46" i="46"/>
  <c r="O46" i="46"/>
  <c r="K46" i="46"/>
  <c r="G46" i="46"/>
  <c r="S45" i="46"/>
  <c r="Q50" i="46" s="1"/>
  <c r="S50" i="46" s="1"/>
  <c r="R50" i="46" s="1"/>
  <c r="O45" i="46"/>
  <c r="M50" i="46" s="1"/>
  <c r="O50" i="46" s="1"/>
  <c r="N50" i="46" s="1"/>
  <c r="K45" i="46"/>
  <c r="G45" i="46"/>
  <c r="E50" i="46" s="1"/>
  <c r="G50" i="46" s="1"/>
  <c r="F50" i="46" s="1"/>
  <c r="I44" i="46"/>
  <c r="K44" i="46" s="1"/>
  <c r="J44" i="46" s="1"/>
  <c r="S43" i="46"/>
  <c r="O43" i="46"/>
  <c r="K43" i="46"/>
  <c r="G43" i="46"/>
  <c r="S42" i="46"/>
  <c r="Q44" i="46" s="1"/>
  <c r="S44" i="46" s="1"/>
  <c r="R44" i="46" s="1"/>
  <c r="O42" i="46"/>
  <c r="M44" i="46" s="1"/>
  <c r="O44" i="46" s="1"/>
  <c r="N44" i="46" s="1"/>
  <c r="K42" i="46"/>
  <c r="G42" i="46"/>
  <c r="E44" i="46" s="1"/>
  <c r="G44" i="46" s="1"/>
  <c r="F44" i="46" s="1"/>
  <c r="I41" i="46"/>
  <c r="K41" i="46" s="1"/>
  <c r="J41" i="46" s="1"/>
  <c r="S40" i="46"/>
  <c r="O40" i="46"/>
  <c r="K40" i="46"/>
  <c r="G40" i="46"/>
  <c r="S39" i="46"/>
  <c r="O39" i="46"/>
  <c r="K39" i="46"/>
  <c r="G39" i="46"/>
  <c r="S38" i="46"/>
  <c r="O38" i="46"/>
  <c r="K38" i="46"/>
  <c r="G38" i="46"/>
  <c r="S37" i="46"/>
  <c r="O37" i="46"/>
  <c r="K37" i="46"/>
  <c r="G37" i="46"/>
  <c r="S36" i="46"/>
  <c r="Q41" i="46" s="1"/>
  <c r="S41" i="46" s="1"/>
  <c r="R41" i="46" s="1"/>
  <c r="O36" i="46"/>
  <c r="M41" i="46" s="1"/>
  <c r="O41" i="46" s="1"/>
  <c r="N41" i="46" s="1"/>
  <c r="K36" i="46"/>
  <c r="G36" i="46"/>
  <c r="E41" i="46" s="1"/>
  <c r="G41" i="46" s="1"/>
  <c r="F41" i="46" s="1"/>
  <c r="I35" i="46"/>
  <c r="K35" i="46" s="1"/>
  <c r="J35" i="46" s="1"/>
  <c r="S34" i="46"/>
  <c r="O34" i="46"/>
  <c r="M35" i="46" s="1"/>
  <c r="O35" i="46" s="1"/>
  <c r="N35" i="46" s="1"/>
  <c r="K34" i="46"/>
  <c r="G34" i="46"/>
  <c r="S33" i="46"/>
  <c r="Q35" i="46" s="1"/>
  <c r="S35" i="46" s="1"/>
  <c r="R35" i="46" s="1"/>
  <c r="O33" i="46"/>
  <c r="K33" i="46"/>
  <c r="G33" i="46"/>
  <c r="E35" i="46" s="1"/>
  <c r="G35" i="46" s="1"/>
  <c r="F35" i="46" s="1"/>
  <c r="I32" i="46"/>
  <c r="K32" i="46" s="1"/>
  <c r="J32" i="46" s="1"/>
  <c r="S31" i="46"/>
  <c r="O31" i="46"/>
  <c r="K31" i="46"/>
  <c r="G31" i="46"/>
  <c r="S30" i="46"/>
  <c r="O30" i="46"/>
  <c r="K30" i="46"/>
  <c r="G30" i="46"/>
  <c r="S29" i="46"/>
  <c r="O29" i="46"/>
  <c r="K29" i="46"/>
  <c r="G29" i="46"/>
  <c r="S28" i="46"/>
  <c r="O28" i="46"/>
  <c r="K28" i="46"/>
  <c r="G28" i="46"/>
  <c r="S27" i="46"/>
  <c r="Q32" i="46" s="1"/>
  <c r="S32" i="46" s="1"/>
  <c r="R32" i="46" s="1"/>
  <c r="O27" i="46"/>
  <c r="M32" i="46" s="1"/>
  <c r="O32" i="46" s="1"/>
  <c r="N32" i="46" s="1"/>
  <c r="K27" i="46"/>
  <c r="G27" i="46"/>
  <c r="E32" i="46" s="1"/>
  <c r="G32" i="46" s="1"/>
  <c r="F32" i="46" s="1"/>
  <c r="I26" i="46"/>
  <c r="K26" i="46" s="1"/>
  <c r="J26" i="46" s="1"/>
  <c r="S25" i="46"/>
  <c r="Q26" i="46" s="1"/>
  <c r="S26" i="46" s="1"/>
  <c r="R26" i="46" s="1"/>
  <c r="O25" i="46"/>
  <c r="M26" i="46" s="1"/>
  <c r="O26" i="46" s="1"/>
  <c r="N26" i="46" s="1"/>
  <c r="K25" i="46"/>
  <c r="G25" i="46"/>
  <c r="E26" i="46" s="1"/>
  <c r="G26" i="46" s="1"/>
  <c r="F26" i="46" s="1"/>
  <c r="I24" i="46"/>
  <c r="K24" i="46" s="1"/>
  <c r="J24" i="46" s="1"/>
  <c r="S23" i="46"/>
  <c r="O23" i="46"/>
  <c r="K23" i="46"/>
  <c r="G23" i="46"/>
  <c r="S22" i="46"/>
  <c r="Q24" i="46" s="1"/>
  <c r="S24" i="46" s="1"/>
  <c r="R24" i="46" s="1"/>
  <c r="O22" i="46"/>
  <c r="M24" i="46" s="1"/>
  <c r="O24" i="46" s="1"/>
  <c r="N24" i="46" s="1"/>
  <c r="K22" i="46"/>
  <c r="G22" i="46"/>
  <c r="E24" i="46" s="1"/>
  <c r="G24" i="46" s="1"/>
  <c r="F24" i="46" s="1"/>
  <c r="I21" i="46"/>
  <c r="K21" i="46" s="1"/>
  <c r="J21" i="46" s="1"/>
  <c r="S20" i="46"/>
  <c r="O20" i="46"/>
  <c r="K20" i="46"/>
  <c r="G20" i="46"/>
  <c r="S19" i="46"/>
  <c r="O19" i="46"/>
  <c r="K19" i="46"/>
  <c r="G19" i="46"/>
  <c r="S18" i="46"/>
  <c r="O18" i="46"/>
  <c r="K18" i="46"/>
  <c r="G18" i="46"/>
  <c r="S17" i="46"/>
  <c r="O17" i="46"/>
  <c r="K17" i="46"/>
  <c r="G17" i="46"/>
  <c r="S16" i="46"/>
  <c r="Q21" i="46" s="1"/>
  <c r="S21" i="46" s="1"/>
  <c r="R21" i="46" s="1"/>
  <c r="O16" i="46"/>
  <c r="M21" i="46" s="1"/>
  <c r="O21" i="46" s="1"/>
  <c r="N21" i="46" s="1"/>
  <c r="K16" i="46"/>
  <c r="G16" i="46"/>
  <c r="E21" i="46" s="1"/>
  <c r="G21" i="46" s="1"/>
  <c r="F21" i="46" s="1"/>
  <c r="I15" i="46"/>
  <c r="K15" i="46" s="1"/>
  <c r="J15" i="46" s="1"/>
  <c r="S14" i="46"/>
  <c r="O14" i="46"/>
  <c r="M15" i="46" s="1"/>
  <c r="O15" i="46" s="1"/>
  <c r="N15" i="46" s="1"/>
  <c r="K14" i="46"/>
  <c r="G14" i="46"/>
  <c r="S13" i="46"/>
  <c r="Q15" i="46" s="1"/>
  <c r="S15" i="46" s="1"/>
  <c r="R15" i="46" s="1"/>
  <c r="O13" i="46"/>
  <c r="K13" i="46"/>
  <c r="G13" i="46"/>
  <c r="E15" i="46" s="1"/>
  <c r="G15" i="46" s="1"/>
  <c r="F15" i="46" s="1"/>
  <c r="I12" i="46"/>
  <c r="K12" i="46" s="1"/>
  <c r="J12" i="46" s="1"/>
  <c r="S11" i="46"/>
  <c r="O11" i="46"/>
  <c r="K11" i="46"/>
  <c r="G11" i="46"/>
  <c r="S10" i="46"/>
  <c r="Q12" i="46" s="1"/>
  <c r="S12" i="46" s="1"/>
  <c r="R12" i="46" s="1"/>
  <c r="O10" i="46"/>
  <c r="M12" i="46" s="1"/>
  <c r="O12" i="46" s="1"/>
  <c r="N12" i="46" s="1"/>
  <c r="K10" i="46"/>
  <c r="G10" i="46"/>
  <c r="E12" i="46" s="1"/>
  <c r="G12" i="46" s="1"/>
  <c r="F12" i="46" s="1"/>
  <c r="I9" i="46"/>
  <c r="K9" i="46" s="1"/>
  <c r="J9" i="46" s="1"/>
  <c r="S8" i="46"/>
  <c r="O8" i="46"/>
  <c r="K8" i="46"/>
  <c r="G8" i="46"/>
  <c r="S7" i="46"/>
  <c r="O7" i="46"/>
  <c r="K7" i="46"/>
  <c r="G7" i="46"/>
  <c r="S6" i="46"/>
  <c r="O6" i="46"/>
  <c r="K6" i="46"/>
  <c r="G6" i="46"/>
  <c r="S5" i="46"/>
  <c r="O5" i="46"/>
  <c r="K5" i="46"/>
  <c r="G5" i="46"/>
  <c r="S4" i="46"/>
  <c r="S94" i="46" s="1"/>
  <c r="R94" i="46" s="1"/>
  <c r="O4" i="46"/>
  <c r="O94" i="46" s="1"/>
  <c r="N94" i="46" s="1"/>
  <c r="K4" i="46"/>
  <c r="K94" i="46" s="1"/>
  <c r="J94" i="46" s="1"/>
  <c r="G4" i="46"/>
  <c r="E9" i="46" s="1"/>
  <c r="G9" i="46" s="1"/>
  <c r="F9" i="46" s="1"/>
  <c r="D23" i="44"/>
  <c r="F23" i="44" s="1"/>
  <c r="F22" i="44"/>
  <c r="F21" i="44"/>
  <c r="F19" i="44"/>
  <c r="F18" i="44"/>
  <c r="F17" i="44"/>
  <c r="F16" i="44"/>
  <c r="D20" i="44" s="1"/>
  <c r="D15" i="44"/>
  <c r="F15" i="44" s="1"/>
  <c r="F14" i="44"/>
  <c r="F13" i="44"/>
  <c r="F12" i="44"/>
  <c r="F10" i="44"/>
  <c r="F9" i="44"/>
  <c r="F8" i="44"/>
  <c r="F7" i="44"/>
  <c r="F6" i="44"/>
  <c r="F5" i="44"/>
  <c r="F4" i="44"/>
  <c r="F3" i="44"/>
  <c r="F24" i="44" s="1"/>
  <c r="E24" i="44" s="1"/>
  <c r="K23" i="47" l="1"/>
  <c r="E23" i="47"/>
  <c r="K16" i="47"/>
  <c r="I60" i="47"/>
  <c r="H60" i="47"/>
  <c r="J60" i="47"/>
  <c r="G60" i="47"/>
  <c r="F60" i="47"/>
  <c r="H49" i="47"/>
  <c r="G49" i="47"/>
  <c r="F49" i="47"/>
  <c r="J49" i="47"/>
  <c r="I49" i="47"/>
  <c r="I23" i="47"/>
  <c r="H23" i="47"/>
  <c r="G23" i="47"/>
  <c r="F23" i="47"/>
  <c r="J23" i="47"/>
  <c r="J27" i="47"/>
  <c r="H27" i="47"/>
  <c r="G27" i="47"/>
  <c r="F27" i="47"/>
  <c r="I27" i="47"/>
  <c r="I80" i="47"/>
  <c r="H80" i="47"/>
  <c r="G80" i="47"/>
  <c r="F80" i="47"/>
  <c r="J80" i="47"/>
  <c r="I84" i="47"/>
  <c r="J84" i="47"/>
  <c r="H84" i="47"/>
  <c r="G84" i="47"/>
  <c r="F84" i="47"/>
  <c r="I64" i="47"/>
  <c r="H64" i="47"/>
  <c r="G64" i="47"/>
  <c r="F64" i="47"/>
  <c r="J64" i="47"/>
  <c r="G74" i="47"/>
  <c r="F74" i="47"/>
  <c r="I74" i="47"/>
  <c r="H74" i="47"/>
  <c r="J74" i="47"/>
  <c r="G114" i="47"/>
  <c r="F114" i="47"/>
  <c r="I114" i="47"/>
  <c r="H114" i="47"/>
  <c r="J114" i="47"/>
  <c r="G90" i="47"/>
  <c r="F90" i="47"/>
  <c r="J90" i="47"/>
  <c r="I90" i="47"/>
  <c r="H90" i="47"/>
  <c r="E12" i="47"/>
  <c r="E53" i="47"/>
  <c r="L102" i="47"/>
  <c r="F116" i="47"/>
  <c r="G116" i="47"/>
  <c r="K8" i="47"/>
  <c r="H116" i="47"/>
  <c r="E8" i="47"/>
  <c r="E16" i="47"/>
  <c r="G31" i="47"/>
  <c r="H38" i="47"/>
  <c r="E39" i="47" s="1"/>
  <c r="F39" i="47" s="1"/>
  <c r="H70" i="47"/>
  <c r="L70" i="47" s="1"/>
  <c r="G95" i="47"/>
  <c r="H102" i="47"/>
  <c r="E103" i="47" s="1"/>
  <c r="F103" i="47" s="1"/>
  <c r="H110" i="47"/>
  <c r="E111" i="47" s="1"/>
  <c r="F111" i="47" s="1"/>
  <c r="J116" i="47"/>
  <c r="F31" i="47"/>
  <c r="K114" i="47"/>
  <c r="K27" i="47"/>
  <c r="H31" i="47"/>
  <c r="I38" i="47"/>
  <c r="L38" i="47" s="1"/>
  <c r="E42" i="47"/>
  <c r="K60" i="47"/>
  <c r="I70" i="47"/>
  <c r="K84" i="47"/>
  <c r="H95" i="47"/>
  <c r="I102" i="47"/>
  <c r="E106" i="47"/>
  <c r="I110" i="47"/>
  <c r="I31" i="47"/>
  <c r="I95" i="47"/>
  <c r="F95" i="47"/>
  <c r="G94" i="46"/>
  <c r="F94" i="46" s="1"/>
  <c r="M9" i="46"/>
  <c r="O9" i="46" s="1"/>
  <c r="N9" i="46" s="1"/>
  <c r="Q9" i="46"/>
  <c r="S9" i="46" s="1"/>
  <c r="R9" i="46" s="1"/>
  <c r="E20" i="44"/>
  <c r="F20" i="44"/>
  <c r="E15" i="44"/>
  <c r="D11" i="44"/>
  <c r="E23" i="44"/>
  <c r="E65" i="47" l="1"/>
  <c r="F65" i="47" s="1"/>
  <c r="L64" i="47"/>
  <c r="G106" i="47"/>
  <c r="F106" i="47"/>
  <c r="J106" i="47"/>
  <c r="I106" i="47"/>
  <c r="H106" i="47"/>
  <c r="L49" i="47"/>
  <c r="E50" i="47"/>
  <c r="F50" i="47" s="1"/>
  <c r="E115" i="47"/>
  <c r="F115" i="47" s="1"/>
  <c r="L114" i="47"/>
  <c r="E116" i="47"/>
  <c r="E117" i="47" s="1"/>
  <c r="L116" i="47"/>
  <c r="G42" i="47"/>
  <c r="F42" i="47"/>
  <c r="I42" i="47"/>
  <c r="H42" i="47"/>
  <c r="J42" i="47"/>
  <c r="J12" i="47"/>
  <c r="I12" i="47"/>
  <c r="G12" i="47"/>
  <c r="F12" i="47"/>
  <c r="H12" i="47"/>
  <c r="E71" i="47"/>
  <c r="F71" i="47" s="1"/>
  <c r="E61" i="47"/>
  <c r="F61" i="47" s="1"/>
  <c r="L60" i="47"/>
  <c r="L110" i="47"/>
  <c r="E91" i="47"/>
  <c r="F91" i="47" s="1"/>
  <c r="L90" i="47"/>
  <c r="E28" i="47"/>
  <c r="F28" i="47" s="1"/>
  <c r="L27" i="47"/>
  <c r="L23" i="47"/>
  <c r="E24" i="47"/>
  <c r="F24" i="47" s="1"/>
  <c r="E32" i="47"/>
  <c r="F32" i="47" s="1"/>
  <c r="L31" i="47"/>
  <c r="H16" i="47"/>
  <c r="G16" i="47"/>
  <c r="F16" i="47"/>
  <c r="J16" i="47"/>
  <c r="I16" i="47"/>
  <c r="L95" i="47"/>
  <c r="E96" i="47"/>
  <c r="F96" i="47" s="1"/>
  <c r="H8" i="47"/>
  <c r="G8" i="47"/>
  <c r="F8" i="47"/>
  <c r="J8" i="47"/>
  <c r="I8" i="47"/>
  <c r="J53" i="47"/>
  <c r="H53" i="47"/>
  <c r="G53" i="47"/>
  <c r="I53" i="47"/>
  <c r="F53" i="47"/>
  <c r="E75" i="47"/>
  <c r="F75" i="47" s="1"/>
  <c r="L74" i="47"/>
  <c r="E85" i="47"/>
  <c r="F85" i="47" s="1"/>
  <c r="L84" i="47"/>
  <c r="E81" i="47"/>
  <c r="F81" i="47" s="1"/>
  <c r="L80" i="47"/>
  <c r="F11" i="44"/>
  <c r="E11" i="44"/>
  <c r="E17" i="47" l="1"/>
  <c r="F17" i="47" s="1"/>
  <c r="L16" i="47"/>
  <c r="L53" i="47"/>
  <c r="E54" i="47"/>
  <c r="F54" i="47" s="1"/>
  <c r="E43" i="47"/>
  <c r="F43" i="47" s="1"/>
  <c r="L42" i="47"/>
  <c r="E107" i="47"/>
  <c r="F107" i="47" s="1"/>
  <c r="L106" i="47"/>
  <c r="L12" i="47"/>
  <c r="E13" i="47"/>
  <c r="F13" i="47" s="1"/>
  <c r="L8" i="47"/>
  <c r="E9" i="47"/>
  <c r="F9" i="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troym</author>
    <author>Troy Mander</author>
  </authors>
  <commentList>
    <comment ref="A1" authorId="0" shapeId="0" xr:uid="{CCEC2DF8-F862-489A-A00C-E72222E3C221}">
      <text>
        <r>
          <rPr>
            <b/>
            <sz val="9"/>
            <color indexed="81"/>
            <rFont val="Tahoma"/>
            <family val="2"/>
          </rPr>
          <t xml:space="preserve">Consistent with Asset hierarchy </t>
        </r>
        <r>
          <rPr>
            <sz val="9"/>
            <color indexed="81"/>
            <rFont val="Tahoma"/>
            <family val="2"/>
          </rPr>
          <t xml:space="preserve">
</t>
        </r>
      </text>
    </comment>
    <comment ref="B1" authorId="0" shapeId="0" xr:uid="{7B0DC523-F2E9-4D10-B8FB-B29C0EF468EF}">
      <text>
        <r>
          <rPr>
            <b/>
            <sz val="9"/>
            <color indexed="81"/>
            <rFont val="Tahoma"/>
            <family val="2"/>
          </rPr>
          <t xml:space="preserve">A general service statement reflecting the desired level of service to the customer. Sources: Strategic Plan, Council Directive.  See examples in the catalogue </t>
        </r>
      </text>
    </comment>
    <comment ref="C1" authorId="0" shapeId="0" xr:uid="{35FF4762-8CEC-4CC5-A9DA-7BA012F7E163}">
      <text>
        <r>
          <rPr>
            <b/>
            <sz val="9"/>
            <color indexed="81"/>
            <rFont val="Tahoma"/>
            <family val="2"/>
          </rPr>
          <t>General service statements on what the customer expects to receive from the service. See examples in the catalogue.</t>
        </r>
        <r>
          <rPr>
            <sz val="9"/>
            <color indexed="81"/>
            <rFont val="Tahoma"/>
            <family val="2"/>
          </rPr>
          <t xml:space="preserve">
</t>
        </r>
      </text>
    </comment>
    <comment ref="D1" authorId="0" shapeId="0" xr:uid="{50E51A09-E2ED-402D-8E2D-330D80022C1D}">
      <text>
        <r>
          <rPr>
            <b/>
            <sz val="9"/>
            <color indexed="81"/>
            <rFont val="Tahoma"/>
            <family val="2"/>
          </rPr>
          <t>Should be consistent with asset hierarchy</t>
        </r>
      </text>
    </comment>
    <comment ref="E1" authorId="0" shapeId="0" xr:uid="{D1BBC43A-0D93-46DB-B631-E6595DE6887C}">
      <text>
        <r>
          <rPr>
            <b/>
            <sz val="9"/>
            <color indexed="81"/>
            <rFont val="Tahoma"/>
            <family val="2"/>
          </rPr>
          <t>Should be consistent with asset hierarchy</t>
        </r>
        <r>
          <rPr>
            <sz val="9"/>
            <color indexed="81"/>
            <rFont val="Tahoma"/>
            <family val="2"/>
          </rPr>
          <t xml:space="preserve">
</t>
        </r>
      </text>
    </comment>
    <comment ref="F1" authorId="1" shapeId="0" xr:uid="{D940A223-B7D4-4C6C-8EED-D69DD5A59EA1}">
      <text>
        <r>
          <rPr>
            <b/>
            <sz val="9"/>
            <color indexed="81"/>
            <rFont val="Tahoma"/>
            <family val="2"/>
          </rPr>
          <t>Refer to Condition Rating and General Performance Rating sheets for ratings and recommended targets.</t>
        </r>
        <r>
          <rPr>
            <sz val="9"/>
            <color indexed="81"/>
            <rFont val="Tahoma"/>
            <family val="2"/>
          </rPr>
          <t xml:space="preserve">
</t>
        </r>
      </text>
    </comment>
    <comment ref="G2" authorId="1" shapeId="0" xr:uid="{2956101D-BE1D-4BCF-B7A5-F294410A54D7}">
      <text>
        <r>
          <rPr>
            <b/>
            <sz val="9"/>
            <color indexed="81"/>
            <rFont val="Tahoma"/>
            <family val="2"/>
          </rPr>
          <t>The averaged level of service for the asset class.</t>
        </r>
        <r>
          <rPr>
            <sz val="9"/>
            <color indexed="81"/>
            <rFont val="Tahoma"/>
            <family val="2"/>
          </rPr>
          <t xml:space="preserve">
</t>
        </r>
      </text>
    </comment>
    <comment ref="H2" authorId="1" shapeId="0" xr:uid="{AD830D55-AFA9-4825-8FCB-9DB6D0CCCFA0}">
      <text>
        <r>
          <rPr>
            <b/>
            <sz val="9"/>
            <color indexed="81"/>
            <rFont val="Tahoma"/>
            <family val="2"/>
          </rPr>
          <t>Breakdown of the assets per the ratings and ranges on the Condition Rating and General Performance Rating sheets.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troym</author>
    <author>Troy Mander</author>
  </authors>
  <commentList>
    <comment ref="A1" authorId="0" shapeId="0" xr:uid="{5DA2AFEA-44D6-49E3-B26B-3096DBC74FCD}">
      <text>
        <r>
          <rPr>
            <b/>
            <sz val="9"/>
            <color indexed="81"/>
            <rFont val="Tahoma"/>
            <family val="2"/>
          </rPr>
          <t xml:space="preserve">Consistent with Asset hierarchy </t>
        </r>
        <r>
          <rPr>
            <sz val="9"/>
            <color indexed="81"/>
            <rFont val="Tahoma"/>
            <family val="2"/>
          </rPr>
          <t xml:space="preserve">
</t>
        </r>
      </text>
    </comment>
    <comment ref="B1" authorId="0" shapeId="0" xr:uid="{95C9E145-1643-427F-9ADE-8CDBB3802067}">
      <text>
        <r>
          <rPr>
            <b/>
            <sz val="9"/>
            <color indexed="81"/>
            <rFont val="Tahoma"/>
            <family val="2"/>
          </rPr>
          <t xml:space="preserve">A general service statement reflecting the desired level of service to the customer. Sources: Strategic Plan, Council Directive.  See examples in the catalogue </t>
        </r>
      </text>
    </comment>
    <comment ref="C1" authorId="0" shapeId="0" xr:uid="{8F7CE976-31FB-4A58-A816-CBE5CF2469F8}">
      <text>
        <r>
          <rPr>
            <b/>
            <sz val="9"/>
            <color indexed="81"/>
            <rFont val="Tahoma"/>
            <family val="2"/>
          </rPr>
          <t>General service statements on what the customer expects to receive from the service. See examples in the catalogue.</t>
        </r>
        <r>
          <rPr>
            <sz val="9"/>
            <color indexed="81"/>
            <rFont val="Tahoma"/>
            <family val="2"/>
          </rPr>
          <t xml:space="preserve">
</t>
        </r>
      </text>
    </comment>
    <comment ref="D1" authorId="0" shapeId="0" xr:uid="{805122D3-B74D-4F4E-8D2D-CB1E00C987FB}">
      <text>
        <r>
          <rPr>
            <b/>
            <sz val="9"/>
            <color indexed="81"/>
            <rFont val="Tahoma"/>
            <family val="2"/>
          </rPr>
          <t>Should be consistent with asset hierarchy</t>
        </r>
        <r>
          <rPr>
            <sz val="9"/>
            <color indexed="81"/>
            <rFont val="Tahoma"/>
            <family val="2"/>
          </rPr>
          <t xml:space="preserve">
</t>
        </r>
      </text>
    </comment>
    <comment ref="E1" authorId="0" shapeId="0" xr:uid="{DC1E3AD7-FF32-4BC9-81F4-259574ACDAD0}">
      <text>
        <r>
          <rPr>
            <b/>
            <sz val="9"/>
            <color indexed="81"/>
            <rFont val="Tahoma"/>
            <family val="2"/>
          </rPr>
          <t>Should be consistent with asset hierarchy</t>
        </r>
      </text>
    </comment>
    <comment ref="F1" authorId="1" shapeId="0" xr:uid="{C5ECFDDA-3B27-4B10-B099-DC6BB43554CF}">
      <text>
        <r>
          <rPr>
            <b/>
            <sz val="9"/>
            <color indexed="81"/>
            <rFont val="Tahoma"/>
            <family val="2"/>
          </rPr>
          <t>Refer to Condition Rating and General Performance Rating sheets for ratings and recommended targets.</t>
        </r>
        <r>
          <rPr>
            <sz val="9"/>
            <color indexed="81"/>
            <rFont val="Tahoma"/>
            <family val="2"/>
          </rPr>
          <t xml:space="preserve">
</t>
        </r>
      </text>
    </comment>
    <comment ref="G2" authorId="1" shapeId="0" xr:uid="{F4C400A4-80C6-4E43-96E1-DEA8F2DC948D}">
      <text>
        <r>
          <rPr>
            <b/>
            <sz val="9"/>
            <color indexed="81"/>
            <rFont val="Tahoma"/>
            <family val="2"/>
          </rPr>
          <t>The averaged level of service for the asset class.</t>
        </r>
        <r>
          <rPr>
            <sz val="9"/>
            <color indexed="81"/>
            <rFont val="Tahoma"/>
            <family val="2"/>
          </rPr>
          <t xml:space="preserve">
</t>
        </r>
      </text>
    </comment>
    <comment ref="H2" authorId="1" shapeId="0" xr:uid="{270B8D4B-7C8B-4B35-80E1-9B0C3757F38F}">
      <text>
        <r>
          <rPr>
            <b/>
            <sz val="9"/>
            <color indexed="81"/>
            <rFont val="Tahoma"/>
            <family val="2"/>
          </rPr>
          <t>Breakdown of the assets per the ratings and ranges on the Condition Rating and General Performance Rating sheets.</t>
        </r>
      </text>
    </comment>
  </commentList>
</comments>
</file>

<file path=xl/sharedStrings.xml><?xml version="1.0" encoding="utf-8"?>
<sst xmlns="http://schemas.openxmlformats.org/spreadsheetml/2006/main" count="923" uniqueCount="384">
  <si>
    <t>Asset Types</t>
  </si>
  <si>
    <t>Notes for Determining Asset Levels of Service</t>
  </si>
  <si>
    <t>Additional Notes</t>
  </si>
  <si>
    <t>Likelihood of Failure
Very Unlikely 
(Estimated beyond 20 yrs. or &gt;10%)</t>
  </si>
  <si>
    <t>Likelihood of Failure
Unlikely
(Estimated in 11-20 yrs. or 10%-30%)</t>
  </si>
  <si>
    <t>Likelihood of Failure
Possible
(Estimated in 6-10 yrs. or 30%-60%)</t>
  </si>
  <si>
    <t>Likelihood of Failure
Likely
(Estimated in 1-5 yrs. or 60%-90%)</t>
  </si>
  <si>
    <t>Likelihood of Failure
Very Likely or Certain
(Estimated in less than 1 yr. or Now or &lt;90%)</t>
  </si>
  <si>
    <t xml:space="preserve"> - Transmission mains
 - Feedermains
 - Local  Watermains</t>
  </si>
  <si>
    <r>
      <t xml:space="preserve">A target of </t>
    </r>
    <r>
      <rPr>
        <b/>
        <sz val="10"/>
        <color theme="1"/>
        <rFont val="Calibri"/>
        <family val="2"/>
        <scheme val="minor"/>
      </rPr>
      <t>"Good"</t>
    </r>
    <r>
      <rPr>
        <sz val="10"/>
        <color theme="1"/>
        <rFont val="Calibri"/>
        <family val="2"/>
        <scheme val="minor"/>
      </rPr>
      <t xml:space="preserve"> or</t>
    </r>
    <r>
      <rPr>
        <b/>
        <sz val="10"/>
        <color theme="1"/>
        <rFont val="Calibri"/>
        <family val="2"/>
        <scheme val="minor"/>
      </rPr>
      <t xml:space="preserve"> ERUSL = 11-20 years</t>
    </r>
    <r>
      <rPr>
        <sz val="10"/>
        <color theme="1"/>
        <rFont val="Calibri"/>
        <family val="2"/>
        <scheme val="minor"/>
      </rPr>
      <t xml:space="preserve"> (when estimating condition based on age) is recommended for Feedermain and Transmission mains due to a variety of factors:
 - a high importance to community services
 - a significant risk liability (health and safety, environment, financial cost, municipal reputation)
 - the potential complexities and additional time necessary to plan and design the replacement of Feedermains (say &gt;5 years)
 -  have a high value requiring time to accumulate necessary financing for full replacement, reconstruction or rehabilitation (say &gt;5 years)
 -   the potentially significant financial value requiring extra time to accumulate necessary financing for full replacement (say &gt;5 years)
A target of </t>
    </r>
    <r>
      <rPr>
        <b/>
        <sz val="10"/>
        <color theme="1"/>
        <rFont val="Calibri"/>
        <family val="2"/>
        <scheme val="minor"/>
      </rPr>
      <t>"Fair"</t>
    </r>
    <r>
      <rPr>
        <sz val="10"/>
        <color theme="1"/>
        <rFont val="Calibri"/>
        <family val="2"/>
        <scheme val="minor"/>
      </rPr>
      <t xml:space="preserve"> or</t>
    </r>
    <r>
      <rPr>
        <b/>
        <sz val="10"/>
        <color theme="1"/>
        <rFont val="Calibri"/>
        <family val="2"/>
        <scheme val="minor"/>
      </rPr>
      <t xml:space="preserve"> ERUSL = 6-10 years</t>
    </r>
    <r>
      <rPr>
        <sz val="10"/>
        <color theme="1"/>
        <rFont val="Calibri"/>
        <family val="2"/>
        <scheme val="minor"/>
      </rPr>
      <t xml:space="preserve"> (when estimating condition based on age) may be considered for Local Watermains due to a variety of factors:
 - a moderate importance to service delivery
 - a moderate risk liability  (health and safety, environment, financial cost, municipal reputation)
 - there is little complexity or uniqueness to the asset thus requiring less planning and design time (&lt; 5 years)
 - a moderate or low value to replace the asset thus requiring a shorter time to accumulate financing (say &lt; 5 years)
 -  proactive rehabilitation strategies are generally not cost effective or non-existent and the asset is better suited to a straightforward replacement.</t>
    </r>
  </si>
  <si>
    <r>
      <t xml:space="preserve">Use for pipes with an </t>
    </r>
    <r>
      <rPr>
        <b/>
        <sz val="10"/>
        <color theme="1"/>
        <rFont val="Calibri"/>
        <family val="2"/>
        <scheme val="minor"/>
      </rPr>
      <t xml:space="preserve">ERUSL greater than 20 years </t>
    </r>
    <r>
      <rPr>
        <sz val="10"/>
        <color theme="1"/>
        <rFont val="Calibri"/>
        <family val="2"/>
        <scheme val="minor"/>
      </rPr>
      <t xml:space="preserve">
Estimated by any of the following (see notes on Tab A: "Options on Rating Watermains").
 - pipe age and material
 - number/projected number of breaks/km of pipe 
 - hours/projected hours of unplanned service interruptions per service connection
 -  electromagnetic pipe assessments
</t>
    </r>
  </si>
  <si>
    <r>
      <t xml:space="preserve">Use for pipes with an </t>
    </r>
    <r>
      <rPr>
        <b/>
        <sz val="10"/>
        <color theme="1"/>
        <rFont val="Calibri"/>
        <family val="2"/>
        <scheme val="minor"/>
      </rPr>
      <t>ERUSL = 11 to 20 years.</t>
    </r>
    <r>
      <rPr>
        <sz val="10"/>
        <color theme="1"/>
        <rFont val="Calibri"/>
        <family val="2"/>
        <scheme val="minor"/>
      </rPr>
      <t xml:space="preserve">
Estimated by any of the following (see notes on Tab A: "Options on Rating Watermains").
 - pipe age and material
 - number/projected number of breaks/km of pipe 
 - hours/projected hours of unplanned service interruptions per service connection
 -  electromagnetic pipe assessments</t>
    </r>
  </si>
  <si>
    <r>
      <t xml:space="preserve">Use for pipes with an </t>
    </r>
    <r>
      <rPr>
        <b/>
        <sz val="10"/>
        <color theme="1"/>
        <rFont val="Calibri"/>
        <family val="2"/>
        <scheme val="minor"/>
      </rPr>
      <t>ERUSL =  6 to 10 year</t>
    </r>
    <r>
      <rPr>
        <sz val="10"/>
        <color theme="1"/>
        <rFont val="Calibri"/>
        <family val="2"/>
        <scheme val="minor"/>
      </rPr>
      <t>s.
Estimated by any of the following (see notes on Tab A: "Options on Rating Watermains").
 - pipe age and material
 - number/projected number of breaks/km of pipe 
 - hours/projected hours of unplanned service interruptions per service connection
 -  electromagnetic pipe assessments</t>
    </r>
  </si>
  <si>
    <r>
      <t xml:space="preserve">Use for pipes with an </t>
    </r>
    <r>
      <rPr>
        <b/>
        <sz val="10"/>
        <color theme="1"/>
        <rFont val="Calibri"/>
        <family val="2"/>
        <scheme val="minor"/>
      </rPr>
      <t>ERUSL =  1 to 5 years.</t>
    </r>
    <r>
      <rPr>
        <sz val="10"/>
        <color theme="1"/>
        <rFont val="Calibri"/>
        <family val="2"/>
        <scheme val="minor"/>
      </rPr>
      <t xml:space="preserve">
Estimated by any of the following (see notes on Tab A: "Options on Rating Watermains").
 - pipe age and material
 - number/projected number of breaks/km of pipe 
 - hours/projected hours of unplanned service interruptions per service connection
 -  electromagnetic pipe assessments</t>
    </r>
  </si>
  <si>
    <r>
      <t xml:space="preserve">Use for pipes with an </t>
    </r>
    <r>
      <rPr>
        <b/>
        <sz val="10"/>
        <rFont val="Calibri"/>
        <family val="2"/>
        <scheme val="minor"/>
      </rPr>
      <t xml:space="preserve">ERUSL less than year or beyond ERUSL </t>
    </r>
    <r>
      <rPr>
        <sz val="10"/>
        <rFont val="Calibri"/>
        <family val="2"/>
        <scheme val="minor"/>
      </rPr>
      <t>or are currently failing acceptable service requirements.
Estimated by any of the following (see notes on Tab A: "Options on Rating Watermains").
 - pipe age and material
 - number/projected number of breaks/km of pipe 
 - hours/projected hours of unplanned service interruptions per service connection
 -  electromagnetic pipe assessments</t>
    </r>
  </si>
  <si>
    <t>When using asset age to estimate asset condition, consider maintaining a conservative estimate of the total useful service life until such time as condition assessments data becomes available. 
Notwithstanding the O.Reg. reporting requirements, municipalities have discretion on how to rate and set ALOS targets on the condition of linear water assets.  See notes on Tab A: "Options on Rating Watermains".</t>
  </si>
  <si>
    <r>
      <t xml:space="preserve">Targets, ranges and descriptions intended for assets with an estimated useful service life of at least </t>
    </r>
    <r>
      <rPr>
        <u/>
        <sz val="10"/>
        <color theme="1"/>
        <rFont val="Calibri"/>
        <family val="2"/>
        <scheme val="minor"/>
      </rPr>
      <t>20 years</t>
    </r>
    <r>
      <rPr>
        <sz val="10"/>
        <color theme="1"/>
        <rFont val="Calibri"/>
        <family val="2"/>
        <scheme val="minor"/>
      </rPr>
      <t xml:space="preserve">.
A target of </t>
    </r>
    <r>
      <rPr>
        <b/>
        <sz val="10"/>
        <color theme="1"/>
        <rFont val="Calibri"/>
        <family val="2"/>
        <scheme val="minor"/>
      </rPr>
      <t>"Good"</t>
    </r>
    <r>
      <rPr>
        <sz val="10"/>
        <color theme="1"/>
        <rFont val="Calibri"/>
        <family val="2"/>
        <scheme val="minor"/>
      </rPr>
      <t xml:space="preserve"> or </t>
    </r>
    <r>
      <rPr>
        <b/>
        <sz val="10"/>
        <color theme="1"/>
        <rFont val="Calibri"/>
        <family val="2"/>
        <scheme val="minor"/>
      </rPr>
      <t>ERUSL = 11-20 years</t>
    </r>
    <r>
      <rPr>
        <sz val="10"/>
        <color theme="1"/>
        <rFont val="Calibri"/>
        <family val="2"/>
        <scheme val="minor"/>
      </rPr>
      <t xml:space="preserve"> (when estimating condition based on age) is recommended for the assets/asset systems due to a variety of factors:
 -  a significant to high importance to community services
 - a significant risk liability (health and safety, environment, financial cost, municipal reputation)
 - the potential complexities and additional time necessary to plan and design the replacement or rehabilitation of the assets/asset systems (say &gt;5 years)
 -   the potentially significant financial value of the assets/asset systems requiring extra time to accumulate necessary financing for possible full replacement or reconstruction (say &gt;5 years)
 - some assets can benefit from rehabilitation strategies to extend asset life and defer reconstruction/replacement costs before the assets become too worn or dysfunctional to make such strategies feasible
 - the assets/assets systems may be expensive to operate and need to be efficient to minimize costs
A target of </t>
    </r>
    <r>
      <rPr>
        <b/>
        <sz val="10"/>
        <color theme="1"/>
        <rFont val="Calibri"/>
        <family val="2"/>
        <scheme val="minor"/>
      </rPr>
      <t>"Fair"</t>
    </r>
    <r>
      <rPr>
        <sz val="10"/>
        <color theme="1"/>
        <rFont val="Calibri"/>
        <family val="2"/>
        <scheme val="minor"/>
      </rPr>
      <t xml:space="preserve"> or </t>
    </r>
    <r>
      <rPr>
        <b/>
        <sz val="10"/>
        <color theme="1"/>
        <rFont val="Calibri"/>
        <family val="2"/>
        <scheme val="minor"/>
      </rPr>
      <t>ERUSL = 6-10 years</t>
    </r>
    <r>
      <rPr>
        <sz val="10"/>
        <color theme="1"/>
        <rFont val="Calibri"/>
        <family val="2"/>
        <scheme val="minor"/>
      </rPr>
      <t xml:space="preserve"> (when estimating condition based on age) may be considered  due to a variety of factors:
 - a moderate or low importance to service delivery
 - a moderate or low risk liability  (health and safety, environment, financial cost, municipal reputation)
 - there is little complexity or uniqueness to the assets/asset systems thus requiring less planning and design time (&lt; 5 years)
 - a moderate or low value to replace, reconstruct or rehabilitate the assets/asset systems thus requiring a shorter time to accumulate necessary financing (say &lt; 5 years)
 -  proactive rehabilitation strategies are generally not cost-effective or non-existent and the assets/asset systems are better suited to a straightforward change-out or replacement.
 - Operating costs are relatively low</t>
    </r>
  </si>
  <si>
    <r>
      <t xml:space="preserve">The assets are rated </t>
    </r>
    <r>
      <rPr>
        <b/>
        <sz val="10"/>
        <color theme="1"/>
        <rFont val="Calibri"/>
        <family val="2"/>
        <scheme val="minor"/>
      </rPr>
      <t xml:space="preserve">'Very Good'.
</t>
    </r>
    <r>
      <rPr>
        <sz val="10"/>
        <color theme="1"/>
        <rFont val="Calibri"/>
        <family val="2"/>
        <scheme val="minor"/>
      </rPr>
      <t xml:space="preserve">
 - Fit for the future.
 - Well maintained, in good condition, new or recently rehabilitated.
</t>
    </r>
    <r>
      <rPr>
        <i/>
        <sz val="10"/>
        <color theme="1"/>
        <rFont val="Calibri"/>
        <family val="2"/>
        <scheme val="minor"/>
      </rPr>
      <t xml:space="preserve"> - Minor defects and/or wear
</t>
    </r>
    <r>
      <rPr>
        <b/>
        <sz val="10"/>
        <color theme="1"/>
        <rFont val="Calibri"/>
        <family val="2"/>
        <scheme val="minor"/>
      </rPr>
      <t xml:space="preserve">
</t>
    </r>
    <r>
      <rPr>
        <b/>
        <i/>
        <sz val="10"/>
        <color theme="1"/>
        <rFont val="Calibri"/>
        <family val="2"/>
        <scheme val="minor"/>
      </rPr>
      <t xml:space="preserve">AND/OR
</t>
    </r>
    <r>
      <rPr>
        <i/>
        <sz val="10"/>
        <color theme="1"/>
        <rFont val="Calibri"/>
        <family val="2"/>
        <scheme val="minor"/>
      </rPr>
      <t xml:space="preserve">
</t>
    </r>
    <r>
      <rPr>
        <b/>
        <i/>
        <sz val="10"/>
        <color theme="1"/>
        <rFont val="Calibri"/>
        <family val="2"/>
        <scheme val="minor"/>
      </rPr>
      <t>ERUSL&gt;20 years</t>
    </r>
    <r>
      <rPr>
        <i/>
        <sz val="10"/>
        <color theme="1"/>
        <rFont val="Calibri"/>
        <family val="2"/>
        <scheme val="minor"/>
      </rPr>
      <t xml:space="preserve">
(When estimating condition based on age </t>
    </r>
    <r>
      <rPr>
        <i/>
        <u/>
        <sz val="10"/>
        <color theme="1"/>
        <rFont val="Calibri"/>
        <family val="2"/>
        <scheme val="minor"/>
      </rPr>
      <t>or</t>
    </r>
    <r>
      <rPr>
        <i/>
        <sz val="10"/>
        <color theme="1"/>
        <rFont val="Calibri"/>
        <family val="2"/>
        <scheme val="minor"/>
      </rPr>
      <t xml:space="preserve"> according to condition assessment information)</t>
    </r>
  </si>
  <si>
    <r>
      <t xml:space="preserve">The assets are rated </t>
    </r>
    <r>
      <rPr>
        <b/>
        <sz val="10"/>
        <color theme="1"/>
        <rFont val="Calibri"/>
        <family val="2"/>
        <scheme val="minor"/>
      </rPr>
      <t>'Good'.</t>
    </r>
    <r>
      <rPr>
        <sz val="10"/>
        <color theme="1"/>
        <rFont val="Calibri"/>
        <family val="2"/>
        <scheme val="minor"/>
      </rPr>
      <t xml:space="preserve">
 - Adequate for now. 
</t>
    </r>
    <r>
      <rPr>
        <i/>
        <sz val="10"/>
        <color theme="1"/>
        <rFont val="Calibri"/>
        <family val="2"/>
        <scheme val="minor"/>
      </rPr>
      <t xml:space="preserve"> - Modest defects and/or wear.
</t>
    </r>
    <r>
      <rPr>
        <b/>
        <i/>
        <sz val="10"/>
        <color theme="1"/>
        <rFont val="Calibri"/>
        <family val="2"/>
        <scheme val="minor"/>
      </rPr>
      <t xml:space="preserve">AND/OR
</t>
    </r>
    <r>
      <rPr>
        <i/>
        <sz val="10"/>
        <color theme="1"/>
        <rFont val="Calibri"/>
        <family val="2"/>
        <scheme val="minor"/>
      </rPr>
      <t xml:space="preserve">
</t>
    </r>
    <r>
      <rPr>
        <b/>
        <i/>
        <sz val="10"/>
        <color theme="1"/>
        <rFont val="Calibri"/>
        <family val="2"/>
        <scheme val="minor"/>
      </rPr>
      <t>ERUSL = 11-20 years</t>
    </r>
    <r>
      <rPr>
        <i/>
        <sz val="10"/>
        <color theme="1"/>
        <rFont val="Calibri"/>
        <family val="2"/>
        <scheme val="minor"/>
      </rPr>
      <t xml:space="preserve">
(When estimating condition based on age </t>
    </r>
    <r>
      <rPr>
        <i/>
        <u/>
        <sz val="10"/>
        <color theme="1"/>
        <rFont val="Calibri"/>
        <family val="2"/>
        <scheme val="minor"/>
      </rPr>
      <t>or</t>
    </r>
    <r>
      <rPr>
        <i/>
        <sz val="10"/>
        <color theme="1"/>
        <rFont val="Calibri"/>
        <family val="2"/>
        <scheme val="minor"/>
      </rPr>
      <t xml:space="preserve"> according to condition assessment information)</t>
    </r>
  </si>
  <si>
    <r>
      <t xml:space="preserve">The assets are rated </t>
    </r>
    <r>
      <rPr>
        <b/>
        <sz val="10"/>
        <color theme="1"/>
        <rFont val="Calibri"/>
        <family val="2"/>
        <scheme val="minor"/>
      </rPr>
      <t>'Fair'.</t>
    </r>
    <r>
      <rPr>
        <sz val="10"/>
        <color theme="1"/>
        <rFont val="Calibri"/>
        <family val="2"/>
        <scheme val="minor"/>
      </rPr>
      <t xml:space="preserve">
 - Shows signs of deterioration and some elements exhibit deficiencies.
 - May require attention.
</t>
    </r>
    <r>
      <rPr>
        <i/>
        <sz val="10"/>
        <color theme="1"/>
        <rFont val="Calibri"/>
        <family val="2"/>
        <scheme val="minor"/>
      </rPr>
      <t xml:space="preserve"> - Moderate defects and/or wear
</t>
    </r>
    <r>
      <rPr>
        <b/>
        <sz val="10"/>
        <color theme="1"/>
        <rFont val="Calibri"/>
        <family val="2"/>
        <scheme val="minor"/>
      </rPr>
      <t xml:space="preserve">
</t>
    </r>
    <r>
      <rPr>
        <b/>
        <i/>
        <sz val="10"/>
        <color theme="1"/>
        <rFont val="Calibri"/>
        <family val="2"/>
        <scheme val="minor"/>
      </rPr>
      <t xml:space="preserve">AND/OR
</t>
    </r>
    <r>
      <rPr>
        <i/>
        <sz val="10"/>
        <color theme="1"/>
        <rFont val="Calibri"/>
        <family val="2"/>
        <scheme val="minor"/>
      </rPr>
      <t xml:space="preserve">
</t>
    </r>
    <r>
      <rPr>
        <b/>
        <i/>
        <sz val="10"/>
        <color theme="1"/>
        <rFont val="Calibri"/>
        <family val="2"/>
        <scheme val="minor"/>
      </rPr>
      <t>ERUSL= 6-10 years</t>
    </r>
    <r>
      <rPr>
        <i/>
        <sz val="10"/>
        <color theme="1"/>
        <rFont val="Calibri"/>
        <family val="2"/>
        <scheme val="minor"/>
      </rPr>
      <t xml:space="preserve">
(When estimating condition based on age </t>
    </r>
    <r>
      <rPr>
        <i/>
        <u/>
        <sz val="10"/>
        <color theme="1"/>
        <rFont val="Calibri"/>
        <family val="2"/>
        <scheme val="minor"/>
      </rPr>
      <t>or</t>
    </r>
    <r>
      <rPr>
        <i/>
        <sz val="10"/>
        <color theme="1"/>
        <rFont val="Calibri"/>
        <family val="2"/>
        <scheme val="minor"/>
      </rPr>
      <t xml:space="preserve"> according to condition assessment information)</t>
    </r>
  </si>
  <si>
    <r>
      <t xml:space="preserve">The assets are rated </t>
    </r>
    <r>
      <rPr>
        <b/>
        <sz val="10"/>
        <color theme="1"/>
        <rFont val="Calibri"/>
        <family val="2"/>
        <scheme val="minor"/>
      </rPr>
      <t xml:space="preserve">'Poor'.
</t>
    </r>
    <r>
      <rPr>
        <sz val="10"/>
        <color theme="1"/>
        <rFont val="Calibri"/>
        <family val="2"/>
        <scheme val="minor"/>
      </rPr>
      <t xml:space="preserve">
 - An increasing potential for asset conditions to affect the services it (or they) provides.
 - Approaching the end of service life.
 - The condition is below the standard and a large portion of the system </t>
    </r>
    <r>
      <rPr>
        <i/>
        <sz val="10"/>
        <color theme="1"/>
        <rFont val="Calibri"/>
        <family val="2"/>
        <scheme val="minor"/>
      </rPr>
      <t>(or asset)</t>
    </r>
    <r>
      <rPr>
        <sz val="10"/>
        <color theme="1"/>
        <rFont val="Calibri"/>
        <family val="2"/>
        <scheme val="minor"/>
      </rPr>
      <t xml:space="preserve"> exhibits significant deterioration.
</t>
    </r>
    <r>
      <rPr>
        <i/>
        <sz val="10"/>
        <color theme="1"/>
        <rFont val="Calibri"/>
        <family val="2"/>
        <scheme val="minor"/>
      </rPr>
      <t xml:space="preserve"> - Significant defects and/or wear.
</t>
    </r>
    <r>
      <rPr>
        <b/>
        <sz val="10"/>
        <color theme="1"/>
        <rFont val="Calibri"/>
        <family val="2"/>
        <scheme val="minor"/>
      </rPr>
      <t xml:space="preserve">
</t>
    </r>
    <r>
      <rPr>
        <b/>
        <i/>
        <sz val="10"/>
        <color theme="1"/>
        <rFont val="Calibri"/>
        <family val="2"/>
        <scheme val="minor"/>
      </rPr>
      <t xml:space="preserve">AND/OR
</t>
    </r>
    <r>
      <rPr>
        <i/>
        <sz val="10"/>
        <color theme="1"/>
        <rFont val="Calibri"/>
        <family val="2"/>
        <scheme val="minor"/>
      </rPr>
      <t xml:space="preserve">
</t>
    </r>
    <r>
      <rPr>
        <b/>
        <i/>
        <sz val="10"/>
        <color theme="1"/>
        <rFont val="Calibri"/>
        <family val="2"/>
        <scheme val="minor"/>
      </rPr>
      <t>ERUSL is 1-5 years</t>
    </r>
    <r>
      <rPr>
        <i/>
        <sz val="10"/>
        <color theme="1"/>
        <rFont val="Calibri"/>
        <family val="2"/>
        <scheme val="minor"/>
      </rPr>
      <t xml:space="preserve">
(When estimating condition based on age </t>
    </r>
    <r>
      <rPr>
        <i/>
        <u/>
        <sz val="10"/>
        <color theme="1"/>
        <rFont val="Calibri"/>
        <family val="2"/>
        <scheme val="minor"/>
      </rPr>
      <t>or</t>
    </r>
    <r>
      <rPr>
        <i/>
        <sz val="10"/>
        <color theme="1"/>
        <rFont val="Calibri"/>
        <family val="2"/>
        <scheme val="minor"/>
      </rPr>
      <t xml:space="preserve"> according to condition assessment information)</t>
    </r>
  </si>
  <si>
    <r>
      <t xml:space="preserve">The assets are rated </t>
    </r>
    <r>
      <rPr>
        <b/>
        <sz val="10"/>
        <rFont val="Calibri"/>
        <family val="2"/>
        <scheme val="minor"/>
      </rPr>
      <t>'Very Poor'.</t>
    </r>
    <r>
      <rPr>
        <sz val="10"/>
        <rFont val="Calibri"/>
        <family val="2"/>
        <scheme val="minor"/>
      </rPr>
      <t xml:space="preserve">
 - Unfit for sustained service. 
 - Near or beyond its expected service life and shows widespread signs of advanced deterioration. 
 - The asset or some assets may be unusable.
</t>
    </r>
    <r>
      <rPr>
        <i/>
        <sz val="10"/>
        <rFont val="Calibri"/>
        <family val="2"/>
        <scheme val="minor"/>
      </rPr>
      <t xml:space="preserve"> - Severe defects and/or wear 
</t>
    </r>
    <r>
      <rPr>
        <b/>
        <i/>
        <sz val="10"/>
        <rFont val="Calibri"/>
        <family val="2"/>
        <scheme val="minor"/>
      </rPr>
      <t xml:space="preserve">AND/OR
</t>
    </r>
    <r>
      <rPr>
        <i/>
        <sz val="10"/>
        <rFont val="Calibri"/>
        <family val="2"/>
        <scheme val="minor"/>
      </rPr>
      <t xml:space="preserve">
</t>
    </r>
    <r>
      <rPr>
        <b/>
        <i/>
        <sz val="10"/>
        <rFont val="Calibri"/>
        <family val="2"/>
        <scheme val="minor"/>
      </rPr>
      <t xml:space="preserve">ERUSL &lt;1  year or beyond EURSL </t>
    </r>
    <r>
      <rPr>
        <i/>
        <sz val="10"/>
        <rFont val="Calibri"/>
        <family val="2"/>
        <scheme val="minor"/>
      </rPr>
      <t>(When estimating condition based on age or according to condition assessment information)</t>
    </r>
  </si>
  <si>
    <r>
      <t xml:space="preserve">Where municipalities may not already have their own rating system for mechanical and electrical assets this is an </t>
    </r>
    <r>
      <rPr>
        <u/>
        <sz val="10"/>
        <color theme="1"/>
        <rFont val="Calibri"/>
        <family val="2"/>
        <scheme val="minor"/>
      </rPr>
      <t>optional</t>
    </r>
    <r>
      <rPr>
        <sz val="10"/>
        <color theme="1"/>
        <rFont val="Calibri"/>
        <family val="2"/>
        <scheme val="minor"/>
      </rPr>
      <t xml:space="preserve"> rating system that can be used or modified.  To be used on assets with an estimated service life of at least 20 years.
Determine asset conditions using available data, including: 
 - Age and estimated remaining useful service life
 - Visual inspections
 - Condition assessments/testing of electrical and mechanical equipment
 - Maintenance history
When using asset age to estimate asset condition, consider maintaining a conservative estimate of the total useful service life until such time as condition assessments data becomes available. 
The evaluation descriptions (except in italics) are consistent with the "2019 Canadian Infrastructure Report Card".  The defect/wear descriptions (in italics) and ERUSLs are for additional information.
There is no requirement under O.Reg 588/17 for reporting these assets using this ALOS rating system; however, an ALOS rating and reporting system will be required to meet the future reporting requirements under O.Reg 588/17.</t>
    </r>
  </si>
  <si>
    <t>Water treatment, distribution and storage civil assets such as:
 - In-ground reservoirs
 - Elevated storage, 
 - Process treatment tanks/channels, 
 - Surge protection systems/tanks 
 - Pumping Station gallery areas/substructures
(Excluding building envelope (see Building ALOS)),</t>
  </si>
  <si>
    <r>
      <t xml:space="preserve">Targets, ranges and descriptions intended for assets with an estimated useful service life of at least </t>
    </r>
    <r>
      <rPr>
        <u/>
        <sz val="10"/>
        <color theme="1"/>
        <rFont val="Calibri"/>
        <family val="2"/>
        <scheme val="minor"/>
      </rPr>
      <t>20 years</t>
    </r>
    <r>
      <rPr>
        <sz val="10"/>
        <color theme="1"/>
        <rFont val="Calibri"/>
        <family val="2"/>
        <scheme val="minor"/>
      </rPr>
      <t xml:space="preserve">.
A target of </t>
    </r>
    <r>
      <rPr>
        <b/>
        <sz val="10"/>
        <color theme="1"/>
        <rFont val="Calibri"/>
        <family val="2"/>
        <scheme val="minor"/>
      </rPr>
      <t xml:space="preserve">"Good" </t>
    </r>
    <r>
      <rPr>
        <sz val="10"/>
        <color theme="1"/>
        <rFont val="Calibri"/>
        <family val="2"/>
        <scheme val="minor"/>
      </rPr>
      <t xml:space="preserve">or </t>
    </r>
    <r>
      <rPr>
        <b/>
        <sz val="10"/>
        <color theme="1"/>
        <rFont val="Calibri"/>
        <family val="2"/>
        <scheme val="minor"/>
      </rPr>
      <t>ERUSL = 11-20 years</t>
    </r>
    <r>
      <rPr>
        <sz val="10"/>
        <color theme="1"/>
        <rFont val="Calibri"/>
        <family val="2"/>
        <scheme val="minor"/>
      </rPr>
      <t xml:space="preserve"> (when estimating condition based on age) is recommended for the assets/asset systems due to a variety of factors:
 -  a significant to high importance to community services
 - a significant risk liability (health and safety, environment, financial cost, municipal reputation)
 - the potential complexities and additional time necessary to plan and design the replacement or rehabilitation of the assets/asset systems (say &gt;5 years)
 -   the potentially significant financial value of the assets/asset systems requiring extra time to accumulate necessary financing for possible full replacement or reconstruction (say &gt;5 years)
 - some assets can benefit from rehabilitation strategies to extend asset life and defer reconstruction/replacement costs before the assets become too worn or dysfunctional to make such strategies feasible
 - the assets/assets systems may be expensive to operate and need to be efficient to minimize costs
A target of </t>
    </r>
    <r>
      <rPr>
        <b/>
        <sz val="10"/>
        <color theme="1"/>
        <rFont val="Calibri"/>
        <family val="2"/>
        <scheme val="minor"/>
      </rPr>
      <t>"Fair"</t>
    </r>
    <r>
      <rPr>
        <sz val="10"/>
        <color theme="1"/>
        <rFont val="Calibri"/>
        <family val="2"/>
        <scheme val="minor"/>
      </rPr>
      <t xml:space="preserve"> or </t>
    </r>
    <r>
      <rPr>
        <b/>
        <sz val="10"/>
        <color theme="1"/>
        <rFont val="Calibri"/>
        <family val="2"/>
        <scheme val="minor"/>
      </rPr>
      <t>ERUSL = 6-10 years</t>
    </r>
    <r>
      <rPr>
        <sz val="10"/>
        <color theme="1"/>
        <rFont val="Calibri"/>
        <family val="2"/>
        <scheme val="minor"/>
      </rPr>
      <t xml:space="preserve"> (when estimating condition based on age) may be considered  due to a variety of factors:
 - a moderate or low importance to service delivery
 - a moderate or low risk liability  (health and safety, environment, financial cost, municipal reputation)
 - there is little complexity or uniqueness to the assets/asset systems thus requiring less planning and design time (&lt; 5 years)
 - a moderate or low value to replace, reconstruct or rehabilitate the assets/asset systems thus requiring a shorter time to accumulate necessary financing (say &lt; 5 years)
 -  proactive rehabilitation strategies are generally not cost-effective or non-existent and the assets/asset systems are better suited to a straightforward change-out or replacement.
 - Operating costs are relatively low</t>
    </r>
  </si>
  <si>
    <r>
      <t xml:space="preserve">The assets are rated </t>
    </r>
    <r>
      <rPr>
        <b/>
        <sz val="10"/>
        <color theme="1"/>
        <rFont val="Calibri"/>
        <family val="2"/>
        <scheme val="minor"/>
      </rPr>
      <t xml:space="preserve">'Very Good'.
</t>
    </r>
    <r>
      <rPr>
        <sz val="10"/>
        <color theme="1"/>
        <rFont val="Calibri"/>
        <family val="2"/>
        <scheme val="minor"/>
      </rPr>
      <t xml:space="preserve">
 - Fit for the future.
 - Well maintained, in good condition, new or recently rehabilitated.
</t>
    </r>
    <r>
      <rPr>
        <i/>
        <sz val="10"/>
        <color theme="1"/>
        <rFont val="Calibri"/>
        <family val="2"/>
        <scheme val="minor"/>
      </rPr>
      <t xml:space="preserve"> - Minor defects and/or wear
</t>
    </r>
    <r>
      <rPr>
        <b/>
        <i/>
        <sz val="10"/>
        <color theme="1"/>
        <rFont val="Calibri"/>
        <family val="2"/>
        <scheme val="minor"/>
      </rPr>
      <t xml:space="preserve">
AND/OR
</t>
    </r>
    <r>
      <rPr>
        <i/>
        <sz val="10"/>
        <color theme="1"/>
        <rFont val="Calibri"/>
        <family val="2"/>
        <scheme val="minor"/>
      </rPr>
      <t xml:space="preserve">
</t>
    </r>
    <r>
      <rPr>
        <b/>
        <i/>
        <sz val="10"/>
        <color theme="1"/>
        <rFont val="Calibri"/>
        <family val="2"/>
        <scheme val="minor"/>
      </rPr>
      <t>ERUSL&gt;20 years</t>
    </r>
    <r>
      <rPr>
        <i/>
        <sz val="10"/>
        <color theme="1"/>
        <rFont val="Calibri"/>
        <family val="2"/>
        <scheme val="minor"/>
      </rPr>
      <t xml:space="preserve">
(When estimating condition based on age </t>
    </r>
    <r>
      <rPr>
        <i/>
        <u/>
        <sz val="10"/>
        <color theme="1"/>
        <rFont val="Calibri"/>
        <family val="2"/>
        <scheme val="minor"/>
      </rPr>
      <t>or</t>
    </r>
    <r>
      <rPr>
        <i/>
        <sz val="10"/>
        <color theme="1"/>
        <rFont val="Calibri"/>
        <family val="2"/>
        <scheme val="minor"/>
      </rPr>
      <t xml:space="preserve"> according to condition assessment information)</t>
    </r>
  </si>
  <si>
    <r>
      <t xml:space="preserve">Where municipalities may not already have their own rating system for civil/structural assets this is an </t>
    </r>
    <r>
      <rPr>
        <u/>
        <sz val="10"/>
        <color theme="1"/>
        <rFont val="Calibri"/>
        <family val="2"/>
        <scheme val="minor"/>
      </rPr>
      <t>optional</t>
    </r>
    <r>
      <rPr>
        <sz val="10"/>
        <color theme="1"/>
        <rFont val="Calibri"/>
        <family val="2"/>
        <scheme val="minor"/>
      </rPr>
      <t xml:space="preserve"> rating system that can be used or modified.  To be used on assets with an estimated service life of at least 20 years.
Determine asset conditions using available data, including: 
 - Age and estimated remaining useful service life
 - Visual inspections
 - Condition assessments/testing of electrical and mechanical equipment
 - Maintenance history
When using asset age to estimate asset condition, consider maintaining a conservative estimate of the total useful service life until such time as condition assessments data becomes available. 
The evaluation descriptions (except in italics) are consistent with the "2019 Canadian Infrastructure Report Card".  The defect/wear descriptions (in italics) and ERUSLs are for additional information.
There is no requirement under O.Reg 588/17 for reporting these assets using this ALOS rating system; however, an ALOS rating and reporting system will be required to meet the future reporting requirements under O.Reg 588/17.</t>
    </r>
  </si>
  <si>
    <t>ALOS Rating Method</t>
  </si>
  <si>
    <t>Calculation Methodology</t>
  </si>
  <si>
    <t>Advantages</t>
  </si>
  <si>
    <t>Disadvantages</t>
  </si>
  <si>
    <t>Rating = Pipe Age
ALOS Target = Maximum Age</t>
  </si>
  <si>
    <t>Pipes are normalized by age
Pipe age and material (if available) is used a proxy to rate current and future pipe conditions.</t>
  </si>
  <si>
    <t xml:space="preserve"> - Most simple to use and rate.  
 - Most municipalities have available data</t>
  </si>
  <si>
    <t xml:space="preserve"> - Least supportable measure for understanding current and future pipe conditions.  
 - Age is an inaccurate proxy for actual pipe condition which can vary widely by age, pipe material, ground conditions and construction practices.  
 - Not transferable to O.Reg 588/17 reporting requirements.</t>
  </si>
  <si>
    <t>Rating = Number of lifetime breaks/km of pipe 
ALOS Target = Maximum lifetime pipe breaks/km of pipe</t>
  </si>
  <si>
    <r>
      <t xml:space="preserve">Pipe are normalized by lifetime breaks/km
</t>
    </r>
    <r>
      <rPr>
        <b/>
        <sz val="11"/>
        <color theme="1"/>
        <rFont val="Calibri"/>
        <family val="2"/>
        <scheme val="minor"/>
      </rPr>
      <t>Current pipe condition rating</t>
    </r>
    <r>
      <rPr>
        <sz val="11"/>
        <color theme="1"/>
        <rFont val="Calibri"/>
        <family val="2"/>
        <scheme val="minor"/>
      </rPr>
      <t xml:space="preserve"> = Number of lifetime breaks/km of main
</t>
    </r>
    <r>
      <rPr>
        <b/>
        <sz val="11"/>
        <color theme="1"/>
        <rFont val="Calibri"/>
        <family val="2"/>
        <scheme val="minor"/>
      </rPr>
      <t xml:space="preserve">Estimated remaining useful service life </t>
    </r>
    <r>
      <rPr>
        <sz val="11"/>
        <color theme="1"/>
        <rFont val="Calibri"/>
        <family val="2"/>
        <scheme val="minor"/>
      </rPr>
      <t>= The average rate at which a watermain of a certain material breaks over its lifetime/km which is then used to estimate the number of years an average watermain lasts before reaching its target number of breaks.
1. Calculate the average rate at which a watermain of a certain material breaks over its lifetime.
2. Based on the current number of breaks for each watermain section, calculate the equivalent age of the watermain section and use that to estimate the remaining service life.  If there are no breaks for a given watermain section, then estimate the remaining service life based on current age of the watermain and average time it takes to reach the target number of breaks.</t>
    </r>
  </si>
  <si>
    <t xml:space="preserve"> - Better, more data driven predictor of pipe condition and estimated remaining useful service life than just pipe age alone
 - A more tangible measure of adequacy for service delivery</t>
  </si>
  <si>
    <t xml:space="preserve"> - Uses average historical break data which is still a proxy indicator of actual pipe conditions and remaining useful service life.
 - Requires more data and time to track pipe breaks and to correlate breaks with pipe age to extrapolate an estimated remaining useful service
 - It can take many years to assemble the data and history
 - Not transferable O.Reg 588/17 reporting requirements.</t>
  </si>
  <si>
    <t>Rating = Hours of unplanned service interruptions/ section of pipe*
ALOS Target = Maximum hours of unplanned service interruptions/section of pipe*
*Hours of interruption = number of service connections affected by the pipe out of service (directly or indirectly connected) multiplied by the number of hours the pipe was out of service.</t>
  </si>
  <si>
    <r>
      <t>Pipes are normalized by number of affected services (directly or indirectly connected) per pipe section.</t>
    </r>
    <r>
      <rPr>
        <b/>
        <sz val="11"/>
        <color theme="1"/>
        <rFont val="Calibri"/>
        <family val="2"/>
        <scheme val="minor"/>
      </rPr>
      <t xml:space="preserve">  
Current pipe condition rating </t>
    </r>
    <r>
      <rPr>
        <sz val="11"/>
        <color theme="1"/>
        <rFont val="Calibri"/>
        <family val="2"/>
        <scheme val="minor"/>
      </rPr>
      <t xml:space="preserve">= Total number of hours a pipe section has been out of service multiplied by the number of services affected by the pipe interruption.
</t>
    </r>
    <r>
      <rPr>
        <b/>
        <sz val="11"/>
        <color theme="1"/>
        <rFont val="Calibri"/>
        <family val="2"/>
        <scheme val="minor"/>
      </rPr>
      <t>Estimated remaining useful service life</t>
    </r>
    <r>
      <rPr>
        <sz val="11"/>
        <color theme="1"/>
        <rFont val="Calibri"/>
        <family val="2"/>
        <scheme val="minor"/>
      </rPr>
      <t>:
1. Calculate the average rate at which a watermain of a certain material breaks over its lifetime multiplied by the number of average hours to restore a broken watermain multiplied by the number of services affected by the watermain. 
2. Based on the current number of breaks for each watermain section, calculate the equivalent age of the watermain section and estimate the remaining service life (the time at which the target for hours of interrupted service will be met).  If there are no breaks for a given watermain section, then estimate the remaining service life based on current age of the watermain and average time it takes to reach the target hours of interrupted service base on number of breaks and number of affected service connections.
Notes:
1. Affected connections can include services not directly connected to the pipe section i.e. connections affected "downstream" of a section break.
2. Pipe sections would be defined as node to node between controlling valve points
3. Km of pipe could be used in lieu of pipe sections but would not necessarily directly pinpoint more critical watermain sections.</t>
    </r>
  </si>
  <si>
    <t xml:space="preserve"> - Better, more data driven predictor of pipe conditions, estimated remaining useful service life and service consequences than just pipe age
 - Can be used a  measure of each pipe section's criticality: i.e. feedermains would potentially have many more hours of service interruption per pipe loss than a local watermain; thus, feedermains would naturally be more critical than local watermains and some sections of feedermains would be more critical than others. 
 - The most tangible measure of service delivery
 - Easier to transfer to the O.Reg 588/17 reporting requirements.</t>
  </si>
  <si>
    <t xml:space="preserve"> - A more complicated data intensive measure of current and future pipe conditions than pipe age or number of pipe breaks
' - Requires a detailed inventory of the water system, locations of connections and valves and "downstream" modelling of services affected by pipe interruptions.
' - Uses average historical break and repair time data which is still a proxy indicator of actual pipe conditions and remaining useful service life. 
 - It may take many years to assemble the data and history
</t>
  </si>
  <si>
    <r>
      <t>Asset Performance Ratings and Corresponding Likelihood of Failure (All Assets)</t>
    </r>
    <r>
      <rPr>
        <b/>
        <vertAlign val="superscript"/>
        <sz val="12"/>
        <color theme="0"/>
        <rFont val="Calibri"/>
        <family val="2"/>
        <scheme val="minor"/>
      </rPr>
      <t>1, 2</t>
    </r>
  </si>
  <si>
    <t>LoF</t>
  </si>
  <si>
    <t>Very Unlikely
Current Likelihood of Failure &gt;10%</t>
  </si>
  <si>
    <t>Unlikely
Current Likelihood of Failure = 10%-30%</t>
  </si>
  <si>
    <t>Possible
Current Likelihood of Failure = 30%-60%</t>
  </si>
  <si>
    <t>Likely
Current Likelihood of Failure = 60%-90%</t>
  </si>
  <si>
    <t>Very Likely or Certain
Current Likelihood of Failure &lt;90%</t>
  </si>
  <si>
    <t>Perf.</t>
  </si>
  <si>
    <t>VERY GOOD</t>
  </si>
  <si>
    <t xml:space="preserve">GOOD </t>
  </si>
  <si>
    <t>FAIR</t>
  </si>
  <si>
    <t>POOR</t>
  </si>
  <si>
    <t>VERY POOR</t>
  </si>
  <si>
    <t>Operational Functionality</t>
  </si>
  <si>
    <t>Capacity to Meet Demands</t>
  </si>
  <si>
    <t xml:space="preserve"> - Capacity fully meets or exceeds current demands and minimum community service level requirements
 - No operational problems experienced.
 - No affects on community service levels or stakeholders</t>
  </si>
  <si>
    <t xml:space="preserve"> - Capacity is significantly and continuously below demands and/or minimum community service level requirements.
 - Operational problems are serious and ongoing.
 - There are noticeable and possibly significant affects to community service levels and/or stakeholders.</t>
  </si>
  <si>
    <t>Operational Resiliency</t>
  </si>
  <si>
    <t>Environmental Resiliency</t>
  </si>
  <si>
    <t>Notes: 1.</t>
  </si>
  <si>
    <t>"Likelihood of Failure" is estimated as a percentage based on current status of asset performance.</t>
  </si>
  <si>
    <t>2.</t>
  </si>
  <si>
    <t>When assessing Performance of an entire Asset Class, rate where the balance of the assets score (either under one rating or between several).</t>
  </si>
  <si>
    <t>3.</t>
  </si>
  <si>
    <t>"Standards" can include measures set through internal poli+A5:F11cy, be an industry guideline, health and safety standard, a design, material or appearance standard, be a factor or measure as part of an Asset Levels of Service, or be an Asset Level of Service itself.</t>
  </si>
  <si>
    <t>Notes on Performance Asset Levels of Service</t>
  </si>
  <si>
    <t>ALOS</t>
  </si>
  <si>
    <t xml:space="preserve"> - Transmission Mains
 - Feedermains
 - Local Watermains</t>
  </si>
  <si>
    <r>
      <t xml:space="preserve">A target of </t>
    </r>
    <r>
      <rPr>
        <b/>
        <sz val="11"/>
        <color theme="1"/>
        <rFont val="Calibri"/>
        <family val="2"/>
        <scheme val="minor"/>
      </rPr>
      <t>"Good"</t>
    </r>
    <r>
      <rPr>
        <sz val="11"/>
        <color theme="1"/>
        <rFont val="Calibri"/>
        <family val="2"/>
        <scheme val="minor"/>
      </rPr>
      <t xml:space="preserve"> for the Performance Asset Levels of Service is recommended due to:
 - high importance to services
 - level of risk liability
 - the desire to provide efficient and effective service delivery at minimum cost
 - the necessity to meet regulatory requirements and/or design standards
Where performance levels are</t>
    </r>
    <r>
      <rPr>
        <b/>
        <sz val="11"/>
        <color theme="1"/>
        <rFont val="Calibri"/>
        <family val="2"/>
        <scheme val="minor"/>
      </rPr>
      <t xml:space="preserve"> </t>
    </r>
    <r>
      <rPr>
        <sz val="11"/>
        <color theme="1"/>
        <rFont val="Calibri"/>
        <family val="2"/>
        <scheme val="minor"/>
      </rPr>
      <t>assessed to be</t>
    </r>
    <r>
      <rPr>
        <b/>
        <sz val="11"/>
        <color theme="1"/>
        <rFont val="Calibri"/>
        <family val="2"/>
        <scheme val="minor"/>
      </rPr>
      <t xml:space="preserve"> "Fair"</t>
    </r>
    <r>
      <rPr>
        <sz val="11"/>
        <color theme="1"/>
        <rFont val="Calibri"/>
        <family val="2"/>
        <scheme val="minor"/>
      </rPr>
      <t>, it is likely that assets will continue to function adequately to meet minimum service requirements with possibly some limitations and elevated levels of risk and operating costs.  Possible actions: Determine if a performance level of</t>
    </r>
    <r>
      <rPr>
        <b/>
        <sz val="11"/>
        <color theme="1"/>
        <rFont val="Calibri"/>
        <family val="2"/>
        <scheme val="minor"/>
      </rPr>
      <t xml:space="preserve"> "Fair"</t>
    </r>
    <r>
      <rPr>
        <sz val="11"/>
        <color theme="1"/>
        <rFont val="Calibri"/>
        <family val="2"/>
        <scheme val="minor"/>
      </rPr>
      <t xml:space="preserve"> is adequate for now and seek practical opportunities to rectify the deficiencies that are deemed feasible to address (e.g. when the asset is being replaced or reconstructed).
Where performance levels are assessed to be </t>
    </r>
    <r>
      <rPr>
        <b/>
        <sz val="11"/>
        <color theme="1"/>
        <rFont val="Calibri"/>
        <family val="2"/>
        <scheme val="minor"/>
      </rPr>
      <t xml:space="preserve">"Poor" </t>
    </r>
    <r>
      <rPr>
        <sz val="11"/>
        <color theme="1"/>
        <rFont val="Calibri"/>
        <family val="2"/>
        <scheme val="minor"/>
      </rPr>
      <t>or</t>
    </r>
    <r>
      <rPr>
        <b/>
        <sz val="11"/>
        <color theme="1"/>
        <rFont val="Calibri"/>
        <family val="2"/>
        <scheme val="minor"/>
      </rPr>
      <t xml:space="preserve"> "Very Poor" </t>
    </r>
    <r>
      <rPr>
        <sz val="11"/>
        <color theme="1"/>
        <rFont val="Calibri"/>
        <family val="2"/>
        <scheme val="minor"/>
      </rPr>
      <t>determine the most feasible and appropriate actions/improvements and implement at the earliest practical opportunity.</t>
    </r>
  </si>
  <si>
    <t xml:space="preserve">Capacity to meet minimum service demands:
 - Able to provide adequate minimum pressures and flows for peak hour or maximum day plus fire demand conditions
</t>
  </si>
  <si>
    <t xml:space="preserve"> - Pumping Stations/Booster Pumping and Pumping Systems
 - Standby Power
 - Surge protection systems/tanks </t>
  </si>
  <si>
    <r>
      <t xml:space="preserve">A target of </t>
    </r>
    <r>
      <rPr>
        <b/>
        <sz val="11"/>
        <color theme="1"/>
        <rFont val="Calibri"/>
        <family val="2"/>
        <scheme val="minor"/>
      </rPr>
      <t>"Good"</t>
    </r>
    <r>
      <rPr>
        <sz val="11"/>
        <color theme="1"/>
        <rFont val="Calibri"/>
        <family val="2"/>
        <scheme val="minor"/>
      </rPr>
      <t xml:space="preserve"> for the Performance Asset Levels of Service is recommended due to:
 - high importance to services
 - level of risk liability
 - the desire to provide efficient and effective service delivery at minimum cost
 - the necessity to meet regulatory requirements and/or design standards
Where performance levels are assessed to be </t>
    </r>
    <r>
      <rPr>
        <b/>
        <sz val="11"/>
        <color theme="1"/>
        <rFont val="Calibri"/>
        <family val="2"/>
        <scheme val="minor"/>
      </rPr>
      <t>"Fair"</t>
    </r>
    <r>
      <rPr>
        <sz val="11"/>
        <color theme="1"/>
        <rFont val="Calibri"/>
        <family val="2"/>
        <scheme val="minor"/>
      </rPr>
      <t xml:space="preserve">, it is likely that assets will continue to function adequately to meet minimum service requirements with possibly some limitations and elevated levels of risk and operating costs.  Possible actions: Determine if a performance level of </t>
    </r>
    <r>
      <rPr>
        <b/>
        <sz val="11"/>
        <color theme="1"/>
        <rFont val="Calibri"/>
        <family val="2"/>
        <scheme val="minor"/>
      </rPr>
      <t>"Fair"</t>
    </r>
    <r>
      <rPr>
        <sz val="11"/>
        <color theme="1"/>
        <rFont val="Calibri"/>
        <family val="2"/>
        <scheme val="minor"/>
      </rPr>
      <t xml:space="preserve"> is adequate for now and seek practical opportunities to rectify the deficiencies that are deemed feasible to address (e.g. when the asset is being replaced or reconstructed).
Where performance levels are assessed to be </t>
    </r>
    <r>
      <rPr>
        <b/>
        <sz val="11"/>
        <color theme="1"/>
        <rFont val="Calibri"/>
        <family val="2"/>
        <scheme val="minor"/>
      </rPr>
      <t>"Poor"</t>
    </r>
    <r>
      <rPr>
        <sz val="11"/>
        <color theme="1"/>
        <rFont val="Calibri"/>
        <family val="2"/>
        <scheme val="minor"/>
      </rPr>
      <t xml:space="preserve"> or </t>
    </r>
    <r>
      <rPr>
        <b/>
        <sz val="11"/>
        <color theme="1"/>
        <rFont val="Calibri"/>
        <family val="2"/>
        <scheme val="minor"/>
      </rPr>
      <t>"Very Poor"</t>
    </r>
    <r>
      <rPr>
        <sz val="11"/>
        <color theme="1"/>
        <rFont val="Calibri"/>
        <family val="2"/>
        <scheme val="minor"/>
      </rPr>
      <t xml:space="preserve"> determine the most feasible and appropriate actions/improvements and implement qt the earliest practical opportunity.</t>
    </r>
  </si>
  <si>
    <t>Capacity to meet minimum service demands:
 - Able to provide adequate minimum pressures and flows for peak hour or maximum day plus fire demand conditions</t>
  </si>
  <si>
    <r>
      <t xml:space="preserve">A target of </t>
    </r>
    <r>
      <rPr>
        <b/>
        <sz val="11"/>
        <color theme="1"/>
        <rFont val="Calibri"/>
        <family val="2"/>
        <scheme val="minor"/>
      </rPr>
      <t>"Good</t>
    </r>
    <r>
      <rPr>
        <sz val="11"/>
        <color theme="1"/>
        <rFont val="Calibri"/>
        <family val="2"/>
        <scheme val="minor"/>
      </rPr>
      <t xml:space="preserve">" for the Performance Asset Levels of Service is recommended due to:
 - high importance to services
 - level of risk liability
 - the desire to provide efficient and effective service delivery at minimum cost
 - the necessity to meet regulatory requirements and/or design standards
Where performance levels are assessed to be </t>
    </r>
    <r>
      <rPr>
        <b/>
        <sz val="11"/>
        <color theme="1"/>
        <rFont val="Calibri"/>
        <family val="2"/>
        <scheme val="minor"/>
      </rPr>
      <t>"Fair"</t>
    </r>
    <r>
      <rPr>
        <sz val="11"/>
        <color theme="1"/>
        <rFont val="Calibri"/>
        <family val="2"/>
        <scheme val="minor"/>
      </rPr>
      <t xml:space="preserve">, it is likely that assets will continue to function adequately to meet minimum service requirements with possibly some limitations and elevated levels of risk and operating costs.  Possible actions: Determine if a performance level of </t>
    </r>
    <r>
      <rPr>
        <b/>
        <sz val="11"/>
        <color theme="1"/>
        <rFont val="Calibri"/>
        <family val="2"/>
        <scheme val="minor"/>
      </rPr>
      <t>"Fair"</t>
    </r>
    <r>
      <rPr>
        <sz val="11"/>
        <color theme="1"/>
        <rFont val="Calibri"/>
        <family val="2"/>
        <scheme val="minor"/>
      </rPr>
      <t xml:space="preserve"> is adequate for now and seek practical opportunities to rectify the deficiencies that are deemed feasible to address (e.g. when the asset is being replaced or reconstructed).
Where performance levels are assessed to be </t>
    </r>
    <r>
      <rPr>
        <b/>
        <sz val="11"/>
        <color theme="1"/>
        <rFont val="Calibri"/>
        <family val="2"/>
        <scheme val="minor"/>
      </rPr>
      <t>"Poor"</t>
    </r>
    <r>
      <rPr>
        <sz val="11"/>
        <color theme="1"/>
        <rFont val="Calibri"/>
        <family val="2"/>
        <scheme val="minor"/>
      </rPr>
      <t xml:space="preserve"> or </t>
    </r>
    <r>
      <rPr>
        <b/>
        <sz val="11"/>
        <color theme="1"/>
        <rFont val="Calibri"/>
        <family val="2"/>
        <scheme val="minor"/>
      </rPr>
      <t>"Very Poor"</t>
    </r>
    <r>
      <rPr>
        <sz val="11"/>
        <color theme="1"/>
        <rFont val="Calibri"/>
        <family val="2"/>
        <scheme val="minor"/>
      </rPr>
      <t xml:space="preserve"> determine the most feasible and appropriate actions/improvements and implement at the earliest practical opportunity.</t>
    </r>
  </si>
  <si>
    <t>Capacity to meet minimum service demands:
 - Able to provide adequate minimum treatment capacity for peak hour or maximum day plus fire demand conditions</t>
  </si>
  <si>
    <r>
      <rPr>
        <b/>
        <sz val="11"/>
        <color theme="1"/>
        <rFont val="Calibri"/>
        <family val="2"/>
        <scheme val="minor"/>
      </rPr>
      <t>Groundwater Systems</t>
    </r>
    <r>
      <rPr>
        <sz val="11"/>
        <color theme="1"/>
        <rFont val="Calibri"/>
        <family val="2"/>
        <scheme val="minor"/>
      </rPr>
      <t xml:space="preserve">
Wellhead pumping, treatment and  Disinfection Systems including standby power</t>
    </r>
  </si>
  <si>
    <r>
      <t xml:space="preserve">A target of </t>
    </r>
    <r>
      <rPr>
        <b/>
        <sz val="11"/>
        <color theme="1"/>
        <rFont val="Calibri"/>
        <family val="2"/>
        <scheme val="minor"/>
      </rPr>
      <t>"Good"</t>
    </r>
    <r>
      <rPr>
        <sz val="11"/>
        <color theme="1"/>
        <rFont val="Calibri"/>
        <family val="2"/>
        <scheme val="minor"/>
      </rPr>
      <t xml:space="preserve"> for the Performance Asset Levels of Service is recommended due to:
 - high importance to services
 - level of risk liability
 - the desire to provide efficient and effective service delivery at minimum cost
 - the necessity to meet regulatory requirements and/or design standards
Where performance levels are assessed to be </t>
    </r>
    <r>
      <rPr>
        <b/>
        <sz val="11"/>
        <color theme="1"/>
        <rFont val="Calibri"/>
        <family val="2"/>
        <scheme val="minor"/>
      </rPr>
      <t>"Fair</t>
    </r>
    <r>
      <rPr>
        <sz val="11"/>
        <color theme="1"/>
        <rFont val="Calibri"/>
        <family val="2"/>
        <scheme val="minor"/>
      </rPr>
      <t xml:space="preserve">", it is likely that assets will continue to function adequately to meet minimum service requirements with possibly some limitations and elevated levels of risk and operating costs.  Possible actions: Determine if a performance level of </t>
    </r>
    <r>
      <rPr>
        <b/>
        <sz val="11"/>
        <color theme="1"/>
        <rFont val="Calibri"/>
        <family val="2"/>
        <scheme val="minor"/>
      </rPr>
      <t>"Fair"</t>
    </r>
    <r>
      <rPr>
        <sz val="11"/>
        <color theme="1"/>
        <rFont val="Calibri"/>
        <family val="2"/>
        <scheme val="minor"/>
      </rPr>
      <t xml:space="preserve"> is adequate for now and seek practical opportunities to rectify the deficiencies that are deemed feasible to address (e.g. when the asset is being replaced or reconstructed).
Where performance levels are assessed to be </t>
    </r>
    <r>
      <rPr>
        <b/>
        <sz val="11"/>
        <color theme="1"/>
        <rFont val="Calibri"/>
        <family val="2"/>
        <scheme val="minor"/>
      </rPr>
      <t>"Poor"</t>
    </r>
    <r>
      <rPr>
        <sz val="11"/>
        <color theme="1"/>
        <rFont val="Calibri"/>
        <family val="2"/>
        <scheme val="minor"/>
      </rPr>
      <t xml:space="preserve"> or </t>
    </r>
    <r>
      <rPr>
        <b/>
        <sz val="11"/>
        <color theme="1"/>
        <rFont val="Calibri"/>
        <family val="2"/>
        <scheme val="minor"/>
      </rPr>
      <t>"Very Poor"</t>
    </r>
    <r>
      <rPr>
        <sz val="11"/>
        <color theme="1"/>
        <rFont val="Calibri"/>
        <family val="2"/>
        <scheme val="minor"/>
      </rPr>
      <t xml:space="preserve"> determine the most feasible and appropriate actions/improvements and implement at the earliest practical opportunity.</t>
    </r>
  </si>
  <si>
    <t>Treated Water Storage</t>
  </si>
  <si>
    <r>
      <t xml:space="preserve">A target of </t>
    </r>
    <r>
      <rPr>
        <b/>
        <sz val="11"/>
        <color theme="1"/>
        <rFont val="Calibri"/>
        <family val="2"/>
        <scheme val="minor"/>
      </rPr>
      <t>"Good</t>
    </r>
    <r>
      <rPr>
        <sz val="11"/>
        <color theme="1"/>
        <rFont val="Calibri"/>
        <family val="2"/>
        <scheme val="minor"/>
      </rPr>
      <t xml:space="preserve">" for the Performance Asset Levels of Service is recommended due to:
 - high importance to services
 - level of risk liability
 - the desire to provide efficient and effective service delivery at minimum cost
 - the necessity to meet regulatory requirements and/or design standards
Where performance levels are assessed to be </t>
    </r>
    <r>
      <rPr>
        <b/>
        <sz val="11"/>
        <color theme="1"/>
        <rFont val="Calibri"/>
        <family val="2"/>
        <scheme val="minor"/>
      </rPr>
      <t>"Fair"</t>
    </r>
    <r>
      <rPr>
        <sz val="11"/>
        <color theme="1"/>
        <rFont val="Calibri"/>
        <family val="2"/>
        <scheme val="minor"/>
      </rPr>
      <t xml:space="preserve">, it is likely that assets will continue to function adequately to meet minimum service requirements with possibly some limitations and elevated levels of risk and operating costs.  Possible actions: Determine if a performance level of </t>
    </r>
    <r>
      <rPr>
        <b/>
        <sz val="11"/>
        <color theme="1"/>
        <rFont val="Calibri"/>
        <family val="2"/>
        <scheme val="minor"/>
      </rPr>
      <t>"Fair"</t>
    </r>
    <r>
      <rPr>
        <sz val="11"/>
        <color theme="1"/>
        <rFont val="Calibri"/>
        <family val="2"/>
        <scheme val="minor"/>
      </rPr>
      <t xml:space="preserve"> is adequate for now and seek practical opportunities to rectify the deficiencies that are deemed feasible to address (e.g. when the asset is being replaced or reconstructed).
Where performance levels are assessed to be </t>
    </r>
    <r>
      <rPr>
        <b/>
        <sz val="11"/>
        <color theme="1"/>
        <rFont val="Calibri"/>
        <family val="2"/>
        <scheme val="minor"/>
      </rPr>
      <t>"Poor"</t>
    </r>
    <r>
      <rPr>
        <sz val="11"/>
        <color theme="1"/>
        <rFont val="Calibri"/>
        <family val="2"/>
        <scheme val="minor"/>
      </rPr>
      <t xml:space="preserve"> or </t>
    </r>
    <r>
      <rPr>
        <b/>
        <sz val="11"/>
        <color theme="1"/>
        <rFont val="Calibri"/>
        <family val="2"/>
        <scheme val="minor"/>
      </rPr>
      <t>"Very Poor"</t>
    </r>
    <r>
      <rPr>
        <sz val="11"/>
        <color theme="1"/>
        <rFont val="Calibri"/>
        <family val="2"/>
        <scheme val="minor"/>
      </rPr>
      <t xml:space="preserve"> determine the most feasible and appropriate actions/improvements and implement the earliest practical opportunity.</t>
    </r>
  </si>
  <si>
    <t>Notes:    1.</t>
  </si>
  <si>
    <r>
      <t xml:space="preserve">Consider the level of conformance to MOE Design Guidelines for Drinking-Water Systems for Operational Functionality, Capacity to meet Demands, Operational and Environmental Resiliency in the context of the </t>
    </r>
    <r>
      <rPr>
        <b/>
        <i/>
        <sz val="10"/>
        <color theme="1"/>
        <rFont val="Calibri"/>
        <family val="2"/>
        <scheme val="minor"/>
      </rPr>
      <t>"General Performance Ratings"</t>
    </r>
    <r>
      <rPr>
        <sz val="10"/>
        <color theme="1"/>
        <rFont val="Calibri"/>
        <family val="2"/>
        <scheme val="minor"/>
      </rPr>
      <t>.</t>
    </r>
  </si>
  <si>
    <t xml:space="preserve">This evaluation can be used:
a) To inform a high-level "desktop exercise" to generally measure the ability of the asset classes to meet community service levels, or,
b) To measure the performance of asset systems or assets to determine risk to services and the priority and scope of improvements.
 Independent professional assessments, flow measuring/monitoring and hydraulic modelling may be required, where practical and desirable to investigate asset class or individual asset compliance to ALOS criteria and levels of potential risk. </t>
  </si>
  <si>
    <t>Very Important</t>
  </si>
  <si>
    <t>Important</t>
  </si>
  <si>
    <t>Relatively Important</t>
  </si>
  <si>
    <t>Relatively Unimportant</t>
  </si>
  <si>
    <t>Unimportant</t>
  </si>
  <si>
    <t>Weightings</t>
  </si>
  <si>
    <t>5.</t>
  </si>
  <si>
    <t>4.</t>
  </si>
  <si>
    <t>This evaluation is intended as a "desktop exercise" to evaluate each asset class based on inherent knowledge of the system and its current ability to meet community service levels. Where information or experienced judgement is not available to assess some criteria or the criteria is not applicable, mark "100" under "NA" (Not Available/Applicable) to remove this criteria from the evaluation.   Consider if the missing data or information should be included as part of a data collection plan.</t>
  </si>
  <si>
    <t>Notes:   1.</t>
  </si>
  <si>
    <t>Average Environmental Resiliency ALOS Ratings</t>
  </si>
  <si>
    <t xml:space="preserve"> - Adequate site and facility security</t>
  </si>
  <si>
    <t>Average Operational Resiliency ALOS Ratings</t>
  </si>
  <si>
    <t>Average Capacity to Meet Demands ALOS Ratings</t>
  </si>
  <si>
    <t xml:space="preserve"> - To what degree capacity satisfies current demands and minimum community service levels
 - Level of operational problems experienced.
 - Are there noticeable negative affects on community service levels or stakeholders (residents and businesses)</t>
  </si>
  <si>
    <t>Average Operational Functionality ALOS Ratings</t>
  </si>
  <si>
    <t xml:space="preserve"> - Efficient and effective chemical application and disinfection processes</t>
  </si>
  <si>
    <t xml:space="preserve"> - Systems and technology are efficient</t>
  </si>
  <si>
    <t xml:space="preserve"> - Water levels maintain minimum and maximum recommended normal operating pressures</t>
  </si>
  <si>
    <t xml:space="preserve"> - Adequate wellhead protection</t>
  </si>
  <si>
    <t xml:space="preserve"> - Back-up capacity/units for critical treatment processes </t>
  </si>
  <si>
    <t xml:space="preserve"> - Treatment design and operations maximize process efficiencies and effectiveness</t>
  </si>
  <si>
    <t xml:space="preserve"> - Treatment facilities are protected from 100-year storm events</t>
  </si>
  <si>
    <t xml:space="preserve"> - Surplus hydraulic treatment capacity (up to 50%)</t>
  </si>
  <si>
    <t xml:space="preserve"> - Able to provide adequate minimum treatment capacity for peak hour or maximum day plus fire demand conditions</t>
  </si>
  <si>
    <t xml:space="preserve"> - Does not exceed maximum treatment process velocities</t>
  </si>
  <si>
    <t xml:space="preserve"> - Current systems and technology are efficient</t>
  </si>
  <si>
    <t xml:space="preserve"> - Pumping systems and stations should be designed to minimize surges and transient pressure conditions including negative pressures</t>
  </si>
  <si>
    <t xml:space="preserve"> - Pumping stations have "firm" pumping capacity</t>
  </si>
  <si>
    <t xml:space="preserve">Operational Resiliency </t>
  </si>
  <si>
    <t xml:space="preserve"> - Able to provide adequate minimum pressures and flows for peak hour or maximum day plus fire demand conditions</t>
  </si>
  <si>
    <t xml:space="preserve"> - Operates within recommended  minimum and maximum pressures and flows during normal conditions</t>
  </si>
  <si>
    <t xml:space="preserve"> - Does not exceed recommended maximum pressures and flows</t>
  </si>
  <si>
    <t xml:space="preserve"> - Pumping Stations/Booster Pumping and Pumping Systems
 - Standby Power
 - Surge protection systems/tanks 
</t>
  </si>
  <si>
    <t xml:space="preserve"> - "Looped" water networks (to the extent possible) with flush points where dead-ends exist.</t>
  </si>
  <si>
    <t xml:space="preserve"> - Local Watermains</t>
  </si>
  <si>
    <t xml:space="preserve"> - Stays within minimum and maximum velocities for various demand conditions</t>
  </si>
  <si>
    <t xml:space="preserve"> - Transmission Mains
 - Feedermains</t>
  </si>
  <si>
    <t>TOTAL</t>
  </si>
  <si>
    <t>% NA</t>
  </si>
  <si>
    <t>% Very Poor</t>
  </si>
  <si>
    <t>% Poor</t>
  </si>
  <si>
    <t>% Fair</t>
  </si>
  <si>
    <t>% Good</t>
  </si>
  <si>
    <t>% Very Good</t>
  </si>
  <si>
    <t xml:space="preserve">Service </t>
  </si>
  <si>
    <t>Examples of Service Objective Statements</t>
  </si>
  <si>
    <t>Examples of Community Levels of Service</t>
  </si>
  <si>
    <t>Water</t>
  </si>
  <si>
    <t>Safe, reliable and efficient potable water services</t>
  </si>
  <si>
    <t>Consistent and reliable water supply</t>
  </si>
  <si>
    <t>Safe and aesthetically pleasing water quality</t>
  </si>
  <si>
    <t xml:space="preserve">The system is efficiently designed and managed </t>
  </si>
  <si>
    <t>The water system is kept in good condition</t>
  </si>
  <si>
    <t>Service</t>
  </si>
  <si>
    <t>Program Service Objectives</t>
  </si>
  <si>
    <t>Community Levels of Service</t>
  </si>
  <si>
    <t>Service Division</t>
  </si>
  <si>
    <t>Supporting Asset Classes</t>
  </si>
  <si>
    <r>
      <t xml:space="preserve">Target Asset Levels of Service
</t>
    </r>
    <r>
      <rPr>
        <sz val="11"/>
        <color theme="1"/>
        <rFont val="Calibri"/>
        <family val="2"/>
        <scheme val="minor"/>
      </rPr>
      <t>(by Asset Class)</t>
    </r>
  </si>
  <si>
    <t>Current Asset Levels of Service</t>
  </si>
  <si>
    <t>Asset Class Average</t>
  </si>
  <si>
    <t>Distribution by Asset Rating</t>
  </si>
  <si>
    <t>%</t>
  </si>
  <si>
    <t>Condition</t>
  </si>
  <si>
    <t>Performance</t>
  </si>
  <si>
    <t>Distribution</t>
  </si>
  <si>
    <t>Local Watermains</t>
  </si>
  <si>
    <t>3 breaks/km lifetime</t>
  </si>
  <si>
    <t>2 break/km</t>
  </si>
  <si>
    <t>Operational Functionality  = Good</t>
  </si>
  <si>
    <t>Good</t>
  </si>
  <si>
    <t>Capacity = Good</t>
  </si>
  <si>
    <t>Operational Resiliency = Good</t>
  </si>
  <si>
    <t>Pumping Stations</t>
  </si>
  <si>
    <t>Fair</t>
  </si>
  <si>
    <t>Distribution Civil Assets = "Good"</t>
  </si>
  <si>
    <t>Environmental Resiliency = Good</t>
  </si>
  <si>
    <t>Poor</t>
  </si>
  <si>
    <t>Treatment</t>
  </si>
  <si>
    <t>Intake</t>
  </si>
  <si>
    <t>Civil Treatment Assets = "Good"</t>
  </si>
  <si>
    <t>Pre-Treatment</t>
  </si>
  <si>
    <t>Primary Treatment</t>
  </si>
  <si>
    <r>
      <t>Asset Condition Ratings and Corresponding Likelihood of Failure</t>
    </r>
    <r>
      <rPr>
        <b/>
        <vertAlign val="superscript"/>
        <sz val="11"/>
        <color theme="0"/>
        <rFont val="Calibri"/>
        <family val="2"/>
        <scheme val="minor"/>
      </rPr>
      <t>1, 2, 3</t>
    </r>
  </si>
  <si>
    <t>*Notes:   1.</t>
  </si>
  <si>
    <t>Condition ranges and Likelihood of Failure estimates are intended for strategic analysis and planning and can vary by municipality and by the assets themselves according design, construction, materials, use and environmental conditions.</t>
  </si>
  <si>
    <t>ERUSL = Estimated remaining useful service life.</t>
  </si>
  <si>
    <t>If additional rows or columns are required to be added, the sheet needs to be "Unprotected". This will allow formulas to be copied and pasted. There is no password to Unprotect the sheet.</t>
  </si>
  <si>
    <r>
      <t xml:space="preserve">  - Capacity meets current demands and minimum community service level requirements
- Minor and occasional operational problems may be experienced.
</t>
    </r>
    <r>
      <rPr>
        <sz val="10"/>
        <rFont val="Calibri"/>
        <family val="2"/>
        <scheme val="minor"/>
      </rPr>
      <t xml:space="preserve"> - No noticeable affects on overall community service levels and/or stakeholders</t>
    </r>
  </si>
  <si>
    <t xml:space="preserve"> - Capacity just meets/essentially satisfies current demands and minimum community service level requirements, possibly with occasional or minor constraints and/or reduced efficiency.
 - Operational problems may occur more frequently.
 - There may be some minor or modest affects to community service levels and/or stakeholders</t>
  </si>
  <si>
    <t xml:space="preserve"> - Capacity is frequently below demands and/or minimum community service level requirements.
 - Significant operational problems are evident and can occur frequently.
 - There are noticeable and possibly moderate affects to community service levels and/or stakeholders.</t>
  </si>
  <si>
    <r>
      <t>Criteria to Support ALOS Target</t>
    </r>
    <r>
      <rPr>
        <b/>
        <vertAlign val="superscript"/>
        <sz val="11"/>
        <color theme="0"/>
        <rFont val="Calibri"/>
        <family val="2"/>
        <scheme val="minor"/>
      </rPr>
      <t>1,2</t>
    </r>
  </si>
  <si>
    <t xml:space="preserve">Efficient and effective service delivery: 
 - Does not exceed recommended maximum pressures and flows
 - Minimal system leakage/water loss
 - Operates within recommended  minimum and maximum pressures and flows during normal conditions
 - Stays within minimum and maximum velocities for various demand conditions
 - "Looped" water networks (to the extent possible) with flush points where dead-ends exist.
</t>
  </si>
  <si>
    <t xml:space="preserve"> - The distribution piping system should be designed to withstand the maximum operating pressures plus the transient pressures including negative pressures
 - Alternative supply points in the event of a feedermain break
</t>
  </si>
  <si>
    <t xml:space="preserve">Efficient and effective service delivery and compliance with standards: 
 - Does not exceed recommended maximum pressures and flows
 - Operates within recommended  minimum and maximum pressures and flows during normal conditions
 - Suction and discharge stays within minimum and maximum velocities for various demand conditions
 - Systems and technology are efficient
 - Compliance with Provincial and Municipal Codes/Regulations (Ministry of Labour, Building, Fire and Electrical including Canadian Electrical Code (CSA C22.1-06)).
</t>
  </si>
  <si>
    <r>
      <rPr>
        <b/>
        <sz val="11"/>
        <color theme="1"/>
        <rFont val="Calibri"/>
        <family val="2"/>
        <scheme val="minor"/>
      </rPr>
      <t>Surface Water Treatment Systems</t>
    </r>
    <r>
      <rPr>
        <sz val="11"/>
        <color theme="1"/>
        <rFont val="Calibri"/>
        <family val="2"/>
        <scheme val="minor"/>
      </rPr>
      <t xml:space="preserve">
 - Pre-Treatment/Pre-Treatment Systems
 - Primary Treatment/ Disinfection/ Primary Treatment Systems
 - Process treatment tanks/channels 
 - Standby Power</t>
    </r>
  </si>
  <si>
    <t>Efficient and effective service delivery and compliance with standards: 
 - Treatment design and operations maximize process efficiencies and effectiveness
 - Current systems and technology are efficient
 - Efficient and effective chemical application  and disinfection processes
 - Does not exceed maximum treatment process velocities
 - Compliance with Provincial and Municipal Codes/Regulations (Ministry of Labour, Building, Fire and Electrical  including Canadian Electrical Code (CSA C22.1-06)).</t>
  </si>
  <si>
    <t>Efficient and effective service delivery and compliance with standards: 
 - Treatment design and operations maximize process efficiencies and effectiveness
 - Current systems and technology are efficient
 - Efficient and effective chemical application and disinfection processes
 - Compliance with Provincial and Municipal Codes/Regulations (Ministry of Labour, Building, Fire and Electrical  including Canadian Electrical Code (CSA C22.1-06)).</t>
  </si>
  <si>
    <t>Capacity to meet minimum service demands:
 - Able to provide adequate minimum treatment capacity for peak hour or maximum day plus fire demand conditions per small system design guidelines and where required.</t>
  </si>
  <si>
    <t>Efficient and effective service delivery and compliance with standards: 
 - Water levels maintain minimum and maximum recommended normal operating pressures
 - Satisfies the recommendation that storage capacity should exceed the daily water supply capacity of the treatment plant plus fire flow demands (where fire flows are required)
 - Systems and technology are efficient
 - Efficient and effective chemical application and disinfection processes
 - Compliance with Ministry of Labour and Building Codes</t>
  </si>
  <si>
    <t xml:space="preserve"> - Floating storage capacity requirements (Fire Storage + Equalization Storage (25% of maximum day demand) + Emergency Storage (25% of Fire Storage + Equalization Storage))</t>
  </si>
  <si>
    <t xml:space="preserve"> - Storage facilities are designed to maintain adequate pressure in the distribution system at average day demands in order to reduce the potential for groundwater intrusion and contamination of the system during a power failure or other emergency event.</t>
  </si>
  <si>
    <r>
      <t>Context for Evaluating Performance Criteria</t>
    </r>
    <r>
      <rPr>
        <b/>
        <vertAlign val="superscript"/>
        <sz val="11"/>
        <color theme="1"/>
        <rFont val="Calibri"/>
        <family val="2"/>
        <scheme val="minor"/>
      </rPr>
      <t>1</t>
    </r>
  </si>
  <si>
    <r>
      <t>Criteria to Support Proposed ALOS Target</t>
    </r>
    <r>
      <rPr>
        <b/>
        <vertAlign val="superscript"/>
        <sz val="11"/>
        <color theme="1"/>
        <rFont val="Calibri"/>
        <family val="2"/>
        <scheme val="minor"/>
      </rPr>
      <t xml:space="preserve">1
</t>
    </r>
    <r>
      <rPr>
        <b/>
        <sz val="11"/>
        <color theme="1"/>
        <rFont val="Calibri"/>
        <family val="2"/>
        <scheme val="minor"/>
      </rPr>
      <t>(where information is available)</t>
    </r>
  </si>
  <si>
    <t xml:space="preserve"> - Minimal system leakage/water loss</t>
  </si>
  <si>
    <t>Average Operational Functionality ALOS Rating</t>
  </si>
  <si>
    <t>Average Capacity to Meet Demands ALOS Rating</t>
  </si>
  <si>
    <t xml:space="preserve"> - The distribution piping system should be designed to withstand the maximum operating pressures plus the transient pressures including negative pressures</t>
  </si>
  <si>
    <t xml:space="preserve"> - Alternative supply points in the event of a feedermain break</t>
  </si>
  <si>
    <t>Average Operational Resiliency ALOS Rating</t>
  </si>
  <si>
    <t xml:space="preserve"> - Suction and discharge stays within minimum and maximum velocities for various demand conditions</t>
  </si>
  <si>
    <t xml:space="preserve"> - Compliance with Provincial and Municipal Codes/Regulations (Ministry of Labour, Building, Fire and Electrical including Canadian Electrical Code (CSA C22.1-06)).</t>
  </si>
  <si>
    <t xml:space="preserve"> - Adequate back-up capacity/units for critical pumping station processes</t>
  </si>
  <si>
    <t xml:space="preserve"> - Adequate standby power generation capacity (e.g. Average day demand + power for process control + emergency lighting. (Requirements can be increased by municipalities)</t>
  </si>
  <si>
    <t>Average Environmental Resiliency ALOS Rating</t>
  </si>
  <si>
    <t xml:space="preserve"> - Efficient and effective chemical application  and disinfection processes</t>
  </si>
  <si>
    <t xml:space="preserve"> - Compliance with Provincial and Municipal Codes/Regulations (Ministry of Labour, Building, Fire and Electrical  including Canadian Electrical Code (CSA C22.1-06)).</t>
  </si>
  <si>
    <t xml:space="preserve"> - Adequate standby power generation capacity to maintain critical processes</t>
  </si>
  <si>
    <t xml:space="preserve"> - Able to provide adequate minimum treatment capacity for peak hour or maximum day plus fire demand conditions per small system design guidelines and where fire protection is required.</t>
  </si>
  <si>
    <t xml:space="preserve"> - Firm well pumping capacity</t>
  </si>
  <si>
    <t xml:space="preserve"> - Satisfies the recommendation that storage capacity should exceed the daily water supply capacity of the treatment plant plus fire flow demands (where fire flows are required)</t>
  </si>
  <si>
    <t xml:space="preserve"> - Compliance with Ministry of Labour and Building Codes</t>
  </si>
  <si>
    <t>Total Performance</t>
  </si>
  <si>
    <t>Very Good</t>
  </si>
  <si>
    <t>Very Poor</t>
  </si>
  <si>
    <t>N/A</t>
  </si>
  <si>
    <r>
      <t>Criteria to Support Proposed ALOS Target</t>
    </r>
    <r>
      <rPr>
        <b/>
        <vertAlign val="superscript"/>
        <sz val="11"/>
        <color theme="1"/>
        <rFont val="Calibri"/>
        <family val="2"/>
        <scheme val="minor"/>
      </rPr>
      <t xml:space="preserve">1, 2
</t>
    </r>
    <r>
      <rPr>
        <b/>
        <sz val="11"/>
        <color theme="1"/>
        <rFont val="Calibri"/>
        <family val="2"/>
        <scheme val="minor"/>
      </rPr>
      <t>(where information is available)</t>
    </r>
  </si>
  <si>
    <r>
      <t>Distribution of Asset Ratings for each ALOS</t>
    </r>
    <r>
      <rPr>
        <b/>
        <vertAlign val="superscript"/>
        <sz val="11"/>
        <color theme="1"/>
        <rFont val="Calibri"/>
        <family val="2"/>
        <scheme val="minor"/>
      </rPr>
      <t>2, 3</t>
    </r>
  </si>
  <si>
    <r>
      <rPr>
        <b/>
        <sz val="11"/>
        <color theme="1"/>
        <rFont val="Calibri"/>
        <family val="2"/>
        <scheme val="minor"/>
      </rPr>
      <t xml:space="preserve">Surface Water Treatment Systems
 </t>
    </r>
    <r>
      <rPr>
        <sz val="11"/>
        <color theme="1"/>
        <rFont val="Calibri"/>
        <family val="2"/>
        <scheme val="minor"/>
      </rPr>
      <t>- Pre-Treatment/Pre-Treatment Systems
 - Primary Treatment/ Disinfection/ Primary Treatment Systems
 - Process treatment tanks/channels 
 - Standby Power</t>
    </r>
  </si>
  <si>
    <t>Efficiency and effectiveness of service delivery/provision</t>
  </si>
  <si>
    <t>Level of operational problems experienced.</t>
  </si>
  <si>
    <t>Level of noticeable affects to customers or services due to operational problems</t>
  </si>
  <si>
    <t>Compliance with current Regulations and/or Standards (including levels of permitted "grandfathering")</t>
  </si>
  <si>
    <t>Level/number of required elements present.</t>
  </si>
  <si>
    <t>Relevance and effectiveness of technology</t>
  </si>
  <si>
    <t>Efficiency of resource consumption</t>
  </si>
  <si>
    <t>The degree to which capacity satisfies current demands and minimum community service levels</t>
  </si>
  <si>
    <t>Level of operational problems related to capacity</t>
  </si>
  <si>
    <t>Level of noticeable affects to customers due to capacity shortfall</t>
  </si>
  <si>
    <t>Level of surplus capacity for emergency or extraordinary operating conditions</t>
  </si>
  <si>
    <t>Average Operational Resiliency ALSO Rating</t>
  </si>
  <si>
    <t xml:space="preserve">Likelihood of Failure is based on the estimated remaining timespan that assets, asset components or asset systems are expected to function at levels that are still adequate, safe, reliable and viable to provide desired Community Levels of Service (CLOS) but at increasing levels of risk as assets/asset components degrade as the end of service life approaches. The total lifespan of an asset often extends beyond estimated useful service life; however, the assets may no longer be sufficient, safe, viable, economical or reliable to provide safe and desired community services.  Note that Likelihood of Failure provides high level estimates for strategic risk assessments purposes and can vary on an asset by asset basis according the environment, soil conditions, design, materials and use. </t>
  </si>
  <si>
    <t>General Descrip.</t>
  </si>
  <si>
    <t>6.</t>
  </si>
  <si>
    <t>ALOS Type</t>
  </si>
  <si>
    <t>Asset Categories</t>
  </si>
  <si>
    <t>Rating Method</t>
  </si>
  <si>
    <r>
      <t>Distribution by Asset Ratings (Assets as a % of the Total Asset Class) and Corresponding Likelihood of Failure</t>
    </r>
    <r>
      <rPr>
        <b/>
        <vertAlign val="superscript"/>
        <sz val="11"/>
        <color theme="1"/>
        <rFont val="Calibri"/>
        <family val="2"/>
        <scheme val="minor"/>
      </rPr>
      <t>1</t>
    </r>
  </si>
  <si>
    <t>Very Unlikely
&lt;10%</t>
  </si>
  <si>
    <t>Unlikely
10%-30%</t>
  </si>
  <si>
    <t>Possible
30%-60%</t>
  </si>
  <si>
    <t>Likely
60%-90%</t>
  </si>
  <si>
    <t>Very Likely
&gt;90%</t>
  </si>
  <si>
    <t>All</t>
  </si>
  <si>
    <r>
      <t>Remaining Useful Service Life</t>
    </r>
    <r>
      <rPr>
        <vertAlign val="superscript"/>
        <sz val="11"/>
        <color theme="1"/>
        <rFont val="Calibri"/>
        <family val="2"/>
        <scheme val="minor"/>
      </rPr>
      <t>2</t>
    </r>
  </si>
  <si>
    <t>&gt;20 Years</t>
  </si>
  <si>
    <t>11-20 Years</t>
  </si>
  <si>
    <t>6-10 Years</t>
  </si>
  <si>
    <t>1-5 Years</t>
  </si>
  <si>
    <t>&lt;1 Year</t>
  </si>
  <si>
    <t>Civil Structures, Mechanical &amp; Electrical Equipment</t>
  </si>
  <si>
    <t>Generic Rating</t>
  </si>
  <si>
    <t>Description</t>
  </si>
  <si>
    <r>
      <t xml:space="preserve"> - Fit for the future.
 - Well maintained, in good condition, new or recently rehabilitated.
</t>
    </r>
    <r>
      <rPr>
        <i/>
        <sz val="10"/>
        <color theme="1"/>
        <rFont val="Calibri"/>
        <family val="2"/>
        <scheme val="minor"/>
      </rPr>
      <t xml:space="preserve"> - Minor defects and/or wear
</t>
    </r>
    <r>
      <rPr>
        <b/>
        <sz val="10"/>
        <color theme="1"/>
        <rFont val="Calibri"/>
        <family val="2"/>
        <scheme val="minor"/>
      </rPr>
      <t xml:space="preserve">
</t>
    </r>
  </si>
  <si>
    <r>
      <t xml:space="preserve"> - Adequate for now. 
</t>
    </r>
    <r>
      <rPr>
        <i/>
        <sz val="10"/>
        <color theme="1"/>
        <rFont val="Calibri"/>
        <family val="2"/>
        <scheme val="minor"/>
      </rPr>
      <t xml:space="preserve"> - Modest defects and/or wear.</t>
    </r>
  </si>
  <si>
    <r>
      <t xml:space="preserve"> - Shows signs of deterioration and some elements exhibit deficiencies.
 - May require attention.
</t>
    </r>
    <r>
      <rPr>
        <i/>
        <sz val="10"/>
        <color theme="1"/>
        <rFont val="Calibri"/>
        <family val="2"/>
        <scheme val="minor"/>
      </rPr>
      <t xml:space="preserve"> - Moderate defects and/or wear
</t>
    </r>
  </si>
  <si>
    <r>
      <t xml:space="preserve"> - An increasing potential for asset conditions to affect the services it (or they) provides.
 - Approaching the end of service life.
 - The condition is below the standard and a large portion of the system </t>
    </r>
    <r>
      <rPr>
        <i/>
        <sz val="10"/>
        <color theme="1"/>
        <rFont val="Calibri"/>
        <family val="2"/>
        <scheme val="minor"/>
      </rPr>
      <t>(or asset)</t>
    </r>
    <r>
      <rPr>
        <sz val="10"/>
        <color theme="1"/>
        <rFont val="Calibri"/>
        <family val="2"/>
        <scheme val="minor"/>
      </rPr>
      <t xml:space="preserve"> exhibits significant deterioration.
</t>
    </r>
    <r>
      <rPr>
        <i/>
        <sz val="10"/>
        <color theme="1"/>
        <rFont val="Calibri"/>
        <family val="2"/>
        <scheme val="minor"/>
      </rPr>
      <t xml:space="preserve"> - Significant defects and/or wear.
</t>
    </r>
  </si>
  <si>
    <r>
      <t xml:space="preserve"> - Unfit for sustained service. 
 - Near or beyond its expected service life and shows widespread signs of advanced deterioration. 
 - The asset or some assets may be unusable.
</t>
    </r>
    <r>
      <rPr>
        <i/>
        <sz val="10"/>
        <rFont val="Calibri"/>
        <family val="2"/>
        <scheme val="minor"/>
      </rPr>
      <t xml:space="preserve"> - Severe defects and/or wear </t>
    </r>
  </si>
  <si>
    <t>Watermains</t>
  </si>
  <si>
    <t>Breaks</t>
  </si>
  <si>
    <t>&lt;X Breaks</t>
  </si>
  <si>
    <t>X to X Breaks</t>
  </si>
  <si>
    <t>&gt;X Breaks</t>
  </si>
  <si>
    <t xml:space="preserve">Fair
</t>
  </si>
  <si>
    <t>Notes:  1.</t>
  </si>
  <si>
    <t xml:space="preserve">Likelihood of Failure is an estimate of the timespan (Condition) or the level of viability (Performance) that assets, asset components or asset systems are expected to provide adequate, safe and reliable  Community Levels of Service (CLOS) but at increasing levels of risk as assets/asset components degrade as the end of service life approaches. 
</t>
  </si>
  <si>
    <t xml:space="preserve">The total lifespan of an asset often extends beyond Estimated Useful Service Life; however, the assets may no longer be sufficient, safe, viable, economical or reliable to provide safe and desired community services.  Note that Likelihood of Failure provides high level estimates for strategic risk assessments purposes and can vary on an asset by asset basis according the environment, soil conditions, design, materials and use. </t>
  </si>
  <si>
    <t xml:space="preserve"> Very Good
</t>
  </si>
  <si>
    <t xml:space="preserve"> Good</t>
  </si>
  <si>
    <t>Does not meet several performance requirements in whole or in part.
Perceivable and/or sporadic affects to services</t>
  </si>
  <si>
    <t>Does not meet many or most performance requirements as a whole.
Moderate or significant and/or ongoing affects to services.</t>
  </si>
  <si>
    <t>Ability to meet minimum current design and/or safety requirements</t>
  </si>
  <si>
    <t xml:space="preserve"> - Efficiency and effectiveness of service delivery
 - Ability to meet minimum current design and/or safety requirements
 - Level of operational problems experienced and whether they affect community services.
 -  Compliance with current Regulations and/or Standards (including the level of "grandfathering")
 -  Whether all required elements are present.</t>
  </si>
  <si>
    <t xml:space="preserve"> - Efficiency and effectiveness of service delivery
 - Ability to meet minimum current design and/or safety requirements
 - Level of operational problems experienced and whether they affect community services.
 -  Compliance with current Regulations and/or Standards (including the level of "grandfathering")
 -  Whether all required elements are present.
 - Relevance and effectiveness of technology
 - Efficiency of resource consumption </t>
  </si>
  <si>
    <r>
      <t xml:space="preserve"> - Fully meets or exceeds current minimum community service level requirements in a fully efficient and effective manner.
 - Exceeds minimum current design and/or safety requirements 
 - No operational problems experienced.
 - No affects on community service levels or stakeholders
 -  Fully complies with current Regulations and/or Standards</t>
    </r>
    <r>
      <rPr>
        <vertAlign val="superscript"/>
        <sz val="10"/>
        <color theme="1"/>
        <rFont val="Calibri"/>
        <family val="2"/>
        <scheme val="minor"/>
      </rPr>
      <t>3</t>
    </r>
    <r>
      <rPr>
        <sz val="10"/>
        <color theme="1"/>
        <rFont val="Calibri"/>
        <family val="2"/>
        <scheme val="minor"/>
      </rPr>
      <t>.
 -  No desirable elements are missing, and all required elements are present.
 - Technology is state-of-the art/best available
 - Resource consumption: 100% of baseline efficiency</t>
    </r>
  </si>
  <si>
    <r>
      <t xml:space="preserve"> - Meets current minimum community service level requirements in an efficient and effective manner.
 - Meets minimum current design and/or safety requirements
- Occasional operational problems may be experienced.
 - No noticeable affects on overall community service levels and/or stakeholders
- Complies with Regulations and/or Standards</t>
    </r>
    <r>
      <rPr>
        <vertAlign val="superscript"/>
        <sz val="10"/>
        <color theme="1"/>
        <rFont val="Calibri"/>
        <family val="2"/>
        <scheme val="minor"/>
      </rPr>
      <t>3</t>
    </r>
    <r>
      <rPr>
        <sz val="10"/>
        <color theme="1"/>
        <rFont val="Calibri"/>
        <family val="2"/>
        <scheme val="minor"/>
      </rPr>
      <t xml:space="preserve"> with possibly some "grandfathering" where permitted by Regulation for certain standards.
 - A few desirable elements may be missing, but all required elements are present. 
 - Technology is industry standard
 - Resource consumption: 91% to 100% of baseline efficiency</t>
    </r>
  </si>
  <si>
    <r>
      <t xml:space="preserve"> - Just meets/essentially satisfies the current minimum community service level requirements with possibly occasional or minor constraints, and/or some inefficiencies and ineffectiveness present.
 - Just meets minimum current  design and/or safety requirements possibly with some added monitoring, extra controls or maintenance.
 - Operational problems may occur more frequently.
 - There may be some minor affects to community service levels and/or stakeholders
 - Meets essential Regulations and/or Standards</t>
    </r>
    <r>
      <rPr>
        <vertAlign val="superscript"/>
        <sz val="10"/>
        <color theme="1"/>
        <rFont val="Calibri"/>
        <family val="2"/>
        <scheme val="minor"/>
      </rPr>
      <t>3</t>
    </r>
    <r>
      <rPr>
        <sz val="10"/>
        <color theme="1"/>
        <rFont val="Calibri"/>
        <family val="2"/>
        <scheme val="minor"/>
      </rPr>
      <t xml:space="preserve"> with "grandfathering"  where permitted by Regulation for certain standards.
 - A few desirable elements and one or two required elements are missing. 
- Technology is adequate but may not be efficient.
 - Resource consumption: 76 to 90% of baseline efficiency</t>
    </r>
  </si>
  <si>
    <r>
      <t xml:space="preserve"> - A limited ability to meet current minimum community service level requirements with performance frequently below minimum service and efficiency requirements.
 - Does not fully meet minimum current design and/or safety requirements in whole or in part. Significant monitoring, extra controls or maintenance actions may be required to maintain community services.
 - Significant operational problems are evident and occur frequently with perceivable and possibly moderate affects to community services
 - May not meet or partially meets essential Regulations and/or Standards</t>
    </r>
    <r>
      <rPr>
        <vertAlign val="superscript"/>
        <sz val="10"/>
        <color theme="1"/>
        <rFont val="Calibri"/>
        <family val="2"/>
        <scheme val="minor"/>
      </rPr>
      <t>3</t>
    </r>
    <r>
      <rPr>
        <sz val="10"/>
        <color theme="1"/>
        <rFont val="Calibri"/>
        <family val="2"/>
        <scheme val="minor"/>
      </rPr>
      <t xml:space="preserve"> which may not be permitted "grandfathering" by Regulation or are unsafe or impractical to continue "grandfathering"
 - Several desirable elements and one or two required elements are missing. 
 - Technology is nearing obsolescence. May be inefficient, prone to breakdown with no vendor support or original equipment manufacturer parts available.
 - Resource consumption: 51 to 75% of baseline efficiency</t>
    </r>
  </si>
  <si>
    <r>
      <t xml:space="preserve"> - Ability to meet current minimum community service level requirements is deficient and unsustainable with performance significantly and continuously below minimum service and efficiency requirements.
 - Does not most or all  meet minimum current design and/or safety requirements in whole.  Monitoring,  extra controls or maintenance actions are not practical or feasible to maintain community services.
 - Operational problems are serious and ongoing and affecting community services.
 -  Does not meet essential or critical Regulations and/or Standards</t>
    </r>
    <r>
      <rPr>
        <vertAlign val="superscript"/>
        <sz val="10"/>
        <rFont val="Calibri"/>
        <family val="2"/>
        <scheme val="minor"/>
      </rPr>
      <t>3</t>
    </r>
    <r>
      <rPr>
        <sz val="10"/>
        <rFont val="Calibri"/>
        <family val="2"/>
        <scheme val="minor"/>
      </rPr>
      <t>, and "grandfathering" cannot be permitted either by Regulation or due to safety or practical concerns.
 - Many desirable and several required elements are missing. 
 - Technology is obsolete and/or non-functional and replacement parts may be unavailable
 - Resource consumption: Less than 50% of baseline efficiency</t>
    </r>
  </si>
  <si>
    <t>Exceeds or fully meets performance requirements.
No affect to services</t>
  </si>
  <si>
    <t>Meets performance requirements.
No affect to services</t>
  </si>
  <si>
    <t>Just meets performance requirements with some limitations
Minor or no perceivable affects to services.</t>
  </si>
  <si>
    <t>Level of back-up capacity/units to maintain critical systems and services during emergency conditions.</t>
  </si>
  <si>
    <t>Availability of alternative sources for emergency service provision</t>
  </si>
  <si>
    <t>To what extent the assets are secure from acts of vandalism, trespassing, theft, assault or terrorism.</t>
  </si>
  <si>
    <t>To what extent the assets are resilient to environmental stresses; e.g. impacts from wind, fire, flooding, excessive rainfall/snowfall etc..</t>
  </si>
  <si>
    <t xml:space="preserve">To what extent are the assets resilient to the affects of climate change. </t>
  </si>
  <si>
    <t>To what degree are minimum service requirements are maintained/protected with back-up systems, spare capacity or alternative supply.</t>
  </si>
  <si>
    <t>To what extent are the facilities secure from acts of vandalism, trespassing, theft, assault or terrorism.</t>
  </si>
  <si>
    <t xml:space="preserve">  - Adequate site and facility security</t>
  </si>
  <si>
    <t xml:space="preserve"> - Pumping Station facilities are protected from 100-year storm events</t>
  </si>
  <si>
    <t>To what extent are the facilities resilient to climate change.</t>
  </si>
  <si>
    <t xml:space="preserve"> - Climate change adaptation measures are in place</t>
  </si>
  <si>
    <t xml:space="preserve"> - Adequate site security</t>
  </si>
  <si>
    <t xml:space="preserve"> - Well facilities are protected from 100-year storm events</t>
  </si>
  <si>
    <t xml:space="preserve"> - Water storage facilities are protected from 100-year storm events</t>
  </si>
  <si>
    <t xml:space="preserve"> - Pumping stations have "firm" pumping capacity
 - Adequate back-up capacity/units for critical pumping station processes
 - Adequate standby power generation capacity (e.g. Average day demand + power for process control + emergency lighting. (Requirements can be increased by municipalities)
 - Pumping systems and stations should be designed to minimize surges and transient pressure conditions including negative pressures
 - Adequate site and facility security</t>
  </si>
  <si>
    <t xml:space="preserve"> - Pumping station facilities are protected from 100-year storm events
 - Climate change adaptation measures are in place</t>
  </si>
  <si>
    <t xml:space="preserve">Maintain full treatment capacity during emergency event/failure of treatment system components including:
 - Surplus hydraulic treatment capacity (up to 50%)
 - Back-up capacity/units for critical treatment processes 
 - Adequate standby power generation capacity to maintain critical processes
 - Adequate site and facility security
</t>
  </si>
  <si>
    <t xml:space="preserve"> - Treatment facilities are protected from 100-year storm events
 - Climate change adaptation measures are in place
</t>
  </si>
  <si>
    <t>Maintain full treatment capacity during emergency event/failure of treatment system component including:
 - Back-up capacity/units for critical treatment processes 
 - Firm well pumping capacity
 - Adequate standby power generation capacity to maintain critical processes
 - Adequate site and facility security</t>
  </si>
  <si>
    <t xml:space="preserve"> - Treatment facilities are protected from 100-year storm events
 - Adequate wellhead protection
 - Climate change adaptation measures are in place</t>
  </si>
  <si>
    <t xml:space="preserve"> - Storage facilities are designed to maintain adequate pressure in the distribution system at average day demands in order to reduce the potential for groundwater intrusion and contamination of the system during a power failure or other emergency event.
 - Adequate site and facility security</t>
  </si>
  <si>
    <t xml:space="preserve"> - Water storage facilities are protected from 100-year storm events
 - Climate change adaptation measures are in place</t>
  </si>
  <si>
    <t xml:space="preserve"> - Fully meets or exceeds the minimum emergency or service safeguard requirements for back-up systems, spare capacity, alternative supply or system/asset security.
 - Maximum protection or security from acts of vandalism, trespassing, theft, assault or terrorism. </t>
  </si>
  <si>
    <t xml:space="preserve"> - Meets the minimum emergency or service safeguard requirements for back-up systems, spare capacity, alternative supply or system/asset security.
 - Adequate protection or security from acts of vandalism, trespassing, theft, assault or terrorism. </t>
  </si>
  <si>
    <t xml:space="preserve"> - Provides acceptable but limited emergency or service safeguard requirements for back-up systems, spare capacity, alternative supply or system/asset security. 
 - Reasonable but limited protection or security from acts of vandalism, trespassing, theft, assault or terrorism.</t>
  </si>
  <si>
    <t xml:space="preserve"> -  Provides partial but inadequate emergency or service safeguard requirements for back-up systems, spare capacity, alternative supply or system/asset security.
 - Partial protection or security from acts of vandalism, trespassing, theft, assault or terrorism.</t>
  </si>
  <si>
    <t xml:space="preserve"> - Provides marginal or no emergency or service safeguard requirements for back-up systems, spare capacity, alternative supply or system/asset security.
 - Marginal or no protection or security from acts of vandalism, trespassing, theft, assault or terrorism.</t>
  </si>
  <si>
    <t xml:space="preserve"> - Assets are fully resilient to environmental stresses; e.g. impacts from wind, fire, flooding, excessive rainfall/snowfall etc..
 - Fully meets climate change mitigation requirements.</t>
  </si>
  <si>
    <t xml:space="preserve"> - Assets are adequately resilient to environmental stresses; e.g. impacts from wind, fire, flooding, excessive rainfall/snowfall etc..
 - Meets almost all climate change mitigation requirements.
</t>
  </si>
  <si>
    <t xml:space="preserve"> - Assets are resilient with some limitations to environmental stresses; e.g. impacts from wind, fire, flooding, excessive rainfall/snowfall etc..
 - Provides acceptable but limited protections from climate change.
</t>
  </si>
  <si>
    <t xml:space="preserve"> - Asset resiliency to environmental stresses is partially lacking; e.g. impacts from wind, fire, flooding, excessive rainfall/snowfall etc..
 - Provides partial but inadequate protections from climate change.
</t>
  </si>
  <si>
    <t xml:space="preserve"> - Asset resiliency to environmental stresses is mostly or completely lacking; e.g. impacts from wind, fire, flooding, excessive rainfall/snowfall etc..
 - Provides marginal or no protections from climate change
</t>
  </si>
  <si>
    <t>ALOS Categories</t>
  </si>
  <si>
    <t>Predominant Community Service Outcomes</t>
  </si>
  <si>
    <t>Health &amp; Safety</t>
  </si>
  <si>
    <t>Reliability</t>
  </si>
  <si>
    <t>Quality</t>
  </si>
  <si>
    <t>Quantity</t>
  </si>
  <si>
    <t>Efficiency</t>
  </si>
  <si>
    <t xml:space="preserve">Accessibility </t>
  </si>
  <si>
    <t>Physical state of the asset measured by condition rating systems (PCI, BCI, FCI, PACP, Number of Breaks, Very Good to Very Poor etc.)</t>
  </si>
  <si>
    <t>X</t>
  </si>
  <si>
    <t xml:space="preserve"> - To what degree minimum service requirements are maintained/protected with back-up systems, spare capacity or alternative supply.
 - To what extent the assets are secure from acts of vandalism, trespassing, theft, assault or terrorism.</t>
  </si>
  <si>
    <t xml:space="preserve">Environmental Resiliency </t>
  </si>
  <si>
    <t xml:space="preserve"> - To what extent the assets are resilient to environmental stresses; e.g. impacts from wind, fire, flooding, excessive rainfall/snowfall etc..
 - To what extent are the assets resilient to the affects of climate change.
</t>
  </si>
  <si>
    <t>Mechanical Process Systems = "Good"</t>
  </si>
  <si>
    <t>Electrical Process Systems = "Good"</t>
  </si>
  <si>
    <t>Mechanical Systems = "Good"</t>
  </si>
  <si>
    <t>Water treatment and distribution mechanical and electrical assets such as pumps, motors, motor control centres, centrifuges, conveyors, skimmers, scrapers, bridges, generator units etc. as part of:
 - Pumping Stations/Pumping Systems
 - Pre-Treatment Systems
 - Primary Treatment Systems/ Disinfection Systems/Filtration Systems
 - Water Storage Systems
 - Standby Power</t>
  </si>
  <si>
    <t xml:space="preserve"> - Other</t>
  </si>
  <si>
    <t>If additional rows or columns are required to be added, the sheet needs to be "Unprotected". When adding Rows, copy the row and paste between two criteria's by clicking "Insert Copied Row". This will allow formulas to be copied and pasted. There is no password to Unprotect the sheet.</t>
  </si>
  <si>
    <r>
      <t>Asset Classes/Types</t>
    </r>
    <r>
      <rPr>
        <b/>
        <vertAlign val="superscript"/>
        <sz val="11"/>
        <color theme="1"/>
        <rFont val="Calibri"/>
        <family val="2"/>
        <scheme val="minor"/>
      </rPr>
      <t>7</t>
    </r>
  </si>
  <si>
    <r>
      <t>Weightings based on importance to ALOS</t>
    </r>
    <r>
      <rPr>
        <b/>
        <vertAlign val="superscript"/>
        <sz val="11"/>
        <color theme="1"/>
        <rFont val="Calibri"/>
        <family val="2"/>
        <scheme val="minor"/>
      </rPr>
      <t>4, 5</t>
    </r>
    <r>
      <rPr>
        <b/>
        <sz val="11"/>
        <color theme="1"/>
        <rFont val="Calibri"/>
        <family val="2"/>
        <scheme val="minor"/>
      </rPr>
      <t xml:space="preserve">
(Optional)</t>
    </r>
  </si>
  <si>
    <r>
      <t xml:space="preserve">Consider the level of conformance to MOE Design Guidelines for Drinking-Water Systems for Operational Functionality, Capacity to Meet Demands, Operational Resiliency and Environmental Resiliency in the context of the </t>
    </r>
    <r>
      <rPr>
        <b/>
        <sz val="11"/>
        <color theme="1"/>
        <rFont val="Calibri"/>
        <family val="2"/>
        <scheme val="minor"/>
      </rPr>
      <t>General Performance Ratings (Tab 5)</t>
    </r>
    <r>
      <rPr>
        <sz val="11"/>
        <color theme="1"/>
        <rFont val="Calibri"/>
        <family val="2"/>
        <scheme val="minor"/>
      </rPr>
      <t>.</t>
    </r>
  </si>
  <si>
    <t>Distribute the different performance as a percentage of the entire Asset Class.</t>
  </si>
  <si>
    <t>ALOS Performance Weightings</t>
  </si>
  <si>
    <r>
      <t xml:space="preserve">If weightings are to be applied, they must be applied to </t>
    </r>
    <r>
      <rPr>
        <b/>
        <u/>
        <sz val="11"/>
        <color theme="1"/>
        <rFont val="Calibri"/>
        <family val="2"/>
        <scheme val="minor"/>
      </rPr>
      <t>ALL</t>
    </r>
    <r>
      <rPr>
        <sz val="11"/>
        <color theme="1"/>
        <rFont val="Calibri"/>
        <family val="2"/>
        <scheme val="minor"/>
      </rPr>
      <t xml:space="preserve"> the asset performance ratings.</t>
    </r>
  </si>
  <si>
    <t>7.</t>
  </si>
  <si>
    <t>This worksheet should be applied once for each Asset Class and replicated as often as necessary to evaluate each of the Asset Classes.</t>
  </si>
  <si>
    <r>
      <t>Asset Types</t>
    </r>
    <r>
      <rPr>
        <b/>
        <vertAlign val="superscript"/>
        <sz val="11"/>
        <color theme="1"/>
        <rFont val="Calibri"/>
        <family val="2"/>
        <scheme val="minor"/>
      </rPr>
      <t>6</t>
    </r>
  </si>
  <si>
    <r>
      <t>Weightings based on importance to ALOS</t>
    </r>
    <r>
      <rPr>
        <b/>
        <vertAlign val="superscript"/>
        <sz val="11"/>
        <color theme="1"/>
        <rFont val="Calibri"/>
        <family val="2"/>
        <scheme val="minor"/>
      </rPr>
      <t>2, 3</t>
    </r>
    <r>
      <rPr>
        <b/>
        <sz val="11"/>
        <color theme="1"/>
        <rFont val="Calibri"/>
        <family val="2"/>
        <scheme val="minor"/>
      </rPr>
      <t xml:space="preserve">
(Optional)</t>
    </r>
  </si>
  <si>
    <r>
      <t xml:space="preserve"> Asset Ratings for each ALOS</t>
    </r>
    <r>
      <rPr>
        <b/>
        <vertAlign val="superscript"/>
        <sz val="11"/>
        <color theme="1"/>
        <rFont val="Calibri"/>
        <family val="2"/>
        <scheme val="minor"/>
      </rPr>
      <t>4</t>
    </r>
  </si>
  <si>
    <r>
      <t xml:space="preserve">Consider the level of conformance to MOE Design Guidelines for Drinking-Water Systems for Operational Functionality, Capacity to  Meet Demands, Operational Resiliency and Environmental Resiliency in the context of the </t>
    </r>
    <r>
      <rPr>
        <b/>
        <sz val="11"/>
        <color theme="1"/>
        <rFont val="Calibri"/>
        <family val="2"/>
        <scheme val="minor"/>
      </rPr>
      <t>General Performance Ratings (Tab 5)</t>
    </r>
    <r>
      <rPr>
        <sz val="11"/>
        <color theme="1"/>
        <rFont val="Calibri"/>
        <family val="2"/>
        <scheme val="minor"/>
      </rPr>
      <t>.</t>
    </r>
  </si>
  <si>
    <t xml:space="preserve">2. </t>
  </si>
  <si>
    <t xml:space="preserve">3. </t>
  </si>
  <si>
    <t>ALOS Performance Ratings</t>
  </si>
  <si>
    <r>
      <t xml:space="preserve">This worksheet should be applied once for each asset type and replicated as often as necessary </t>
    </r>
    <r>
      <rPr>
        <b/>
        <u/>
        <sz val="11"/>
        <color theme="1"/>
        <rFont val="Calibri"/>
        <family val="2"/>
        <scheme val="minor"/>
      </rPr>
      <t>or</t>
    </r>
    <r>
      <rPr>
        <sz val="11"/>
        <color theme="1"/>
        <rFont val="Calibri"/>
        <family val="2"/>
        <scheme val="minor"/>
      </rPr>
      <t xml:space="preserve"> additional columns can be added for each additional asset in the Asset Class (formulas will be required to be copied over).</t>
    </r>
  </si>
  <si>
    <r>
      <t xml:space="preserve"> Asset Name</t>
    </r>
    <r>
      <rPr>
        <b/>
        <vertAlign val="superscript"/>
        <sz val="11"/>
        <color theme="1"/>
        <rFont val="Calibri"/>
        <family val="2"/>
        <scheme val="minor"/>
      </rPr>
      <t>6</t>
    </r>
  </si>
  <si>
    <r>
      <t>Performance Critera</t>
    </r>
    <r>
      <rPr>
        <b/>
        <vertAlign val="superscript"/>
        <sz val="11"/>
        <color theme="1"/>
        <rFont val="Calibri"/>
        <family val="2"/>
        <scheme val="minor"/>
      </rPr>
      <t>1</t>
    </r>
  </si>
  <si>
    <r>
      <t>Weightings based on importance to ALOS</t>
    </r>
    <r>
      <rPr>
        <b/>
        <vertAlign val="superscript"/>
        <sz val="11"/>
        <color theme="1"/>
        <rFont val="Calibri"/>
        <family val="2"/>
        <scheme val="minor"/>
      </rPr>
      <t>2,</t>
    </r>
    <r>
      <rPr>
        <b/>
        <sz val="11"/>
        <color theme="1"/>
        <rFont val="Calibri"/>
        <family val="2"/>
        <scheme val="minor"/>
      </rPr>
      <t xml:space="preserve"> </t>
    </r>
    <r>
      <rPr>
        <b/>
        <vertAlign val="superscript"/>
        <sz val="11"/>
        <color theme="1"/>
        <rFont val="Calibri"/>
        <family val="2"/>
        <scheme val="minor"/>
      </rPr>
      <t>3</t>
    </r>
    <r>
      <rPr>
        <b/>
        <sz val="11"/>
        <color theme="1"/>
        <rFont val="Calibri"/>
        <family val="2"/>
        <scheme val="minor"/>
      </rPr>
      <t xml:space="preserve">
(Optional)</t>
    </r>
  </si>
  <si>
    <r>
      <rPr>
        <sz val="11"/>
        <color theme="1"/>
        <rFont val="Calibri"/>
        <family val="2"/>
        <scheme val="minor"/>
      </rPr>
      <t xml:space="preserve">Consider the level of conformance to Operational Functionality, Capacity to Meet Demands, Operational Resiliency and Environmental Resiliency in the context of the </t>
    </r>
    <r>
      <rPr>
        <b/>
        <sz val="11"/>
        <color theme="1"/>
        <rFont val="Calibri"/>
        <family val="2"/>
        <scheme val="minor"/>
      </rPr>
      <t>General Performance Ratings (Tab 5).</t>
    </r>
  </si>
  <si>
    <t>AMONTario Asset Level of Service Framework</t>
  </si>
  <si>
    <t>Condition Levels of Service (Tab 4)</t>
  </si>
  <si>
    <t>Performance Levels of Service (Tabs 5-9)</t>
  </si>
  <si>
    <t>ALOS Measures</t>
  </si>
  <si>
    <t>Corresponding Likelihood of Failure Measures</t>
  </si>
  <si>
    <t>PCI, BCI, FCI, PACP, General Ratings (“Very Good” to “Very Poor”), Maximum Age, etc.</t>
  </si>
  <si>
    <t>Risk Ratings</t>
  </si>
  <si>
    <t>Estimated Timeframe</t>
  </si>
  <si>
    <t>% LoF</t>
  </si>
  <si>
    <r>
      <t>1.</t>
    </r>
    <r>
      <rPr>
        <sz val="7"/>
        <color theme="1"/>
        <rFont val="Times New Roman"/>
        <family val="1"/>
      </rPr>
      <t xml:space="preserve"> </t>
    </r>
    <r>
      <rPr>
        <sz val="11"/>
        <color rgb="FF000000"/>
        <rFont val="Calibri"/>
        <family val="2"/>
        <scheme val="minor"/>
      </rPr>
      <t>Operational Functionality
2. Capacity to Meet Demands
3. Operational Resiliency
4. Environmental Resiliency</t>
    </r>
  </si>
  <si>
    <t>ALOS Rating</t>
  </si>
  <si>
    <t>Very Unlikely</t>
  </si>
  <si>
    <t>&gt;20 yrs.</t>
  </si>
  <si>
    <t>&lt;10%</t>
  </si>
  <si>
    <t>Unlikely</t>
  </si>
  <si>
    <t>11-20 yrs.</t>
  </si>
  <si>
    <t>10%-30%</t>
  </si>
  <si>
    <t>Possible</t>
  </si>
  <si>
    <t>6-10 yrs.</t>
  </si>
  <si>
    <t>30%-60%</t>
  </si>
  <si>
    <t>Likely</t>
  </si>
  <si>
    <t>1-5 yrs.</t>
  </si>
  <si>
    <t>60%-90%</t>
  </si>
  <si>
    <t>Very Likely or Certain</t>
  </si>
  <si>
    <t>&lt;1 yr.</t>
  </si>
  <si>
    <t>&gt;90%</t>
  </si>
  <si>
    <t>General Description</t>
  </si>
  <si>
    <t>Asset Name</t>
  </si>
  <si>
    <t>This worksheet can be used to evaluate up to four assets within the same Asset Class and the sheet can be replicated to evaluate additional assets.</t>
  </si>
  <si>
    <t>ALOS Rating - Operational Functionality</t>
  </si>
  <si>
    <t>ALOS Rating - Capacity to Meet Demands</t>
  </si>
  <si>
    <t>ALOS Rating - Operational Resiliency</t>
  </si>
  <si>
    <t>ALOS Rating - Environmental Resiliency</t>
  </si>
  <si>
    <r>
      <rPr>
        <b/>
        <sz val="11"/>
        <color theme="1"/>
        <rFont val="Calibri"/>
        <family val="2"/>
        <scheme val="minor"/>
      </rPr>
      <t xml:space="preserve"> - Groundwater Systems</t>
    </r>
    <r>
      <rPr>
        <sz val="11"/>
        <color theme="1"/>
        <rFont val="Calibri"/>
        <family val="2"/>
        <scheme val="minor"/>
      </rPr>
      <t xml:space="preserve">
 - Wellhead pumping, treatment and disinfection systems including standby power</t>
    </r>
  </si>
  <si>
    <t>General ALOS Measurement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</si>
</sst>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00000"/>
    <numFmt numFmtId="165" formatCode="_(&quot;$&quot;* #,##0.00_);_(&quot;$&quot;* \(#,##0.00\);_(&quot;$&quot;* &quot;-&quot;??_);_(@_)"/>
    <numFmt numFmtId="166" formatCode="0.0%"/>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vertAlign val="superscript"/>
      <sz val="11"/>
      <color theme="0"/>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u/>
      <sz val="10"/>
      <color theme="1"/>
      <name val="Calibri"/>
      <family val="2"/>
      <scheme val="minor"/>
    </font>
    <font>
      <i/>
      <sz val="10"/>
      <color theme="1"/>
      <name val="Calibri"/>
      <family val="2"/>
      <scheme val="minor"/>
    </font>
    <font>
      <b/>
      <i/>
      <sz val="10"/>
      <color theme="1"/>
      <name val="Calibri"/>
      <family val="2"/>
      <scheme val="minor"/>
    </font>
    <font>
      <i/>
      <u/>
      <sz val="10"/>
      <color theme="1"/>
      <name val="Calibri"/>
      <family val="2"/>
      <scheme val="minor"/>
    </font>
    <font>
      <i/>
      <sz val="10"/>
      <name val="Calibri"/>
      <family val="2"/>
      <scheme val="minor"/>
    </font>
    <font>
      <b/>
      <i/>
      <sz val="10"/>
      <name val="Calibri"/>
      <family val="2"/>
      <scheme val="minor"/>
    </font>
    <font>
      <b/>
      <sz val="12"/>
      <color theme="0"/>
      <name val="Calibri"/>
      <family val="2"/>
      <scheme val="minor"/>
    </font>
    <font>
      <b/>
      <vertAlign val="superscript"/>
      <sz val="12"/>
      <color theme="0"/>
      <name val="Calibri"/>
      <family val="2"/>
      <scheme val="minor"/>
    </font>
    <font>
      <b/>
      <sz val="11"/>
      <name val="Calibri"/>
      <family val="2"/>
      <scheme val="minor"/>
    </font>
    <font>
      <b/>
      <sz val="12"/>
      <color theme="1"/>
      <name val="Calibri"/>
      <family val="2"/>
      <scheme val="minor"/>
    </font>
    <font>
      <vertAlign val="superscript"/>
      <sz val="10"/>
      <color theme="1"/>
      <name val="Calibri"/>
      <family val="2"/>
      <scheme val="minor"/>
    </font>
    <font>
      <vertAlign val="superscript"/>
      <sz val="10"/>
      <name val="Calibri"/>
      <family val="2"/>
      <scheme val="minor"/>
    </font>
    <font>
      <sz val="11"/>
      <name val="Calibri"/>
      <family val="2"/>
      <scheme val="minor"/>
    </font>
    <font>
      <b/>
      <vertAlign val="superscript"/>
      <sz val="11"/>
      <color theme="1"/>
      <name val="Calibri"/>
      <family val="2"/>
      <scheme val="minor"/>
    </font>
    <font>
      <b/>
      <sz val="14"/>
      <color theme="1"/>
      <name val="Calibri"/>
      <family val="2"/>
      <scheme val="minor"/>
    </font>
    <font>
      <b/>
      <sz val="14"/>
      <color theme="0"/>
      <name val="Calibri"/>
      <family val="2"/>
      <scheme val="minor"/>
    </font>
    <font>
      <b/>
      <sz val="9"/>
      <color indexed="81"/>
      <name val="Tahoma"/>
      <family val="2"/>
    </font>
    <font>
      <sz val="9"/>
      <color indexed="81"/>
      <name val="Tahoma"/>
      <family val="2"/>
    </font>
    <font>
      <sz val="11"/>
      <color theme="0"/>
      <name val="Calibri"/>
      <family val="2"/>
      <scheme val="minor"/>
    </font>
    <font>
      <sz val="12"/>
      <color theme="1"/>
      <name val="Calibri"/>
      <family val="2"/>
      <scheme val="minor"/>
    </font>
    <font>
      <sz val="12"/>
      <color theme="0"/>
      <name val="Calibri"/>
      <family val="2"/>
      <scheme val="minor"/>
    </font>
    <font>
      <vertAlign val="superscript"/>
      <sz val="11"/>
      <color theme="1"/>
      <name val="Calibri"/>
      <family val="2"/>
      <scheme val="minor"/>
    </font>
    <font>
      <sz val="12"/>
      <name val="Calibri"/>
      <family val="2"/>
      <scheme val="minor"/>
    </font>
    <font>
      <sz val="20"/>
      <color theme="1"/>
      <name val="Calibri"/>
      <family val="2"/>
      <scheme val="minor"/>
    </font>
    <font>
      <b/>
      <u/>
      <sz val="11"/>
      <color theme="1"/>
      <name val="Calibri"/>
      <family val="2"/>
      <scheme val="minor"/>
    </font>
    <font>
      <b/>
      <sz val="18"/>
      <color theme="1"/>
      <name val="Calibri"/>
      <family val="2"/>
      <scheme val="minor"/>
    </font>
    <font>
      <b/>
      <sz val="11"/>
      <color rgb="FFFFFFFF"/>
      <name val="Calibri"/>
      <family val="2"/>
      <scheme val="minor"/>
    </font>
    <font>
      <b/>
      <sz val="11"/>
      <color rgb="FF000000"/>
      <name val="Calibri"/>
      <family val="2"/>
      <scheme val="minor"/>
    </font>
    <font>
      <sz val="11"/>
      <color rgb="FF000000"/>
      <name val="Calibri"/>
      <family val="2"/>
      <scheme val="minor"/>
    </font>
    <font>
      <sz val="7"/>
      <color theme="1"/>
      <name val="Times New Roman"/>
      <family val="1"/>
    </font>
  </fonts>
  <fills count="18">
    <fill>
      <patternFill patternType="none"/>
    </fill>
    <fill>
      <patternFill patternType="gray125"/>
    </fill>
    <fill>
      <patternFill patternType="solid">
        <fgColor rgb="FF00206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C00000"/>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1" tint="0.34998626667073579"/>
        <bgColor indexed="64"/>
      </patternFill>
    </fill>
    <fill>
      <patternFill patternType="solid">
        <fgColor rgb="FFD9E2F3"/>
        <bgColor indexed="64"/>
      </patternFill>
    </fill>
    <fill>
      <patternFill patternType="solid">
        <fgColor theme="4" tint="-0.249977111117893"/>
        <bgColor indexed="64"/>
      </patternFill>
    </fill>
  </fills>
  <borders count="8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666666"/>
      </left>
      <right style="medium">
        <color rgb="FF666666"/>
      </right>
      <top/>
      <bottom/>
      <diagonal/>
    </border>
    <border>
      <left style="medium">
        <color rgb="FF666666"/>
      </left>
      <right/>
      <top style="medium">
        <color rgb="FF000000"/>
      </top>
      <bottom/>
      <diagonal/>
    </border>
    <border>
      <left/>
      <right/>
      <top style="medium">
        <color rgb="FF000000"/>
      </top>
      <bottom/>
      <diagonal/>
    </border>
    <border>
      <left/>
      <right style="medium">
        <color rgb="FF666666"/>
      </right>
      <top style="medium">
        <color rgb="FF000000"/>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02">
    <xf numFmtId="0" fontId="0" fillId="0" borderId="0" xfId="0"/>
    <xf numFmtId="0" fontId="3" fillId="3"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5" fillId="8" borderId="6" xfId="0" applyFont="1" applyFill="1" applyBorder="1" applyAlignment="1">
      <alignment vertical="top" wrapText="1"/>
    </xf>
    <xf numFmtId="0" fontId="5" fillId="8" borderId="7" xfId="0" applyFont="1" applyFill="1" applyBorder="1" applyAlignment="1">
      <alignment horizontal="left" vertical="top" wrapText="1"/>
    </xf>
    <xf numFmtId="0" fontId="5" fillId="8" borderId="2" xfId="0" applyFont="1" applyFill="1" applyBorder="1" applyAlignment="1">
      <alignment vertical="top" wrapText="1"/>
    </xf>
    <xf numFmtId="0" fontId="5" fillId="8" borderId="8" xfId="0" applyFont="1" applyFill="1" applyBorder="1" applyAlignment="1">
      <alignment vertical="top" wrapText="1"/>
    </xf>
    <xf numFmtId="0" fontId="7" fillId="8" borderId="9" xfId="0" applyFont="1" applyFill="1" applyBorder="1" applyAlignment="1">
      <alignment vertical="top" wrapText="1"/>
    </xf>
    <xf numFmtId="0" fontId="5" fillId="8" borderId="4" xfId="0" applyFont="1" applyFill="1" applyBorder="1" applyAlignment="1">
      <alignment horizontal="left" vertical="top" wrapText="1"/>
    </xf>
    <xf numFmtId="0" fontId="5" fillId="8" borderId="10" xfId="0" applyFont="1" applyFill="1" applyBorder="1" applyAlignment="1">
      <alignment vertical="top" wrapText="1"/>
    </xf>
    <xf numFmtId="0" fontId="5" fillId="8" borderId="4" xfId="0" applyFont="1" applyFill="1" applyBorder="1" applyAlignment="1">
      <alignment vertical="top" wrapText="1"/>
    </xf>
    <xf numFmtId="0" fontId="5" fillId="8" borderId="11" xfId="0" applyFont="1" applyFill="1" applyBorder="1" applyAlignment="1">
      <alignment vertical="top" wrapText="1"/>
    </xf>
    <xf numFmtId="0" fontId="5" fillId="0" borderId="0" xfId="0" applyFont="1" applyAlignment="1">
      <alignment vertical="center" wrapText="1"/>
    </xf>
    <xf numFmtId="0" fontId="0" fillId="0" borderId="0" xfId="0" applyAlignment="1">
      <alignment horizontal="right" vertical="top"/>
    </xf>
    <xf numFmtId="0" fontId="3" fillId="9" borderId="0" xfId="0" quotePrefix="1" applyFont="1" applyFill="1" applyAlignment="1">
      <alignment vertical="center" wrapText="1"/>
    </xf>
    <xf numFmtId="0" fontId="3" fillId="0" borderId="0" xfId="0" quotePrefix="1" applyFont="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0" fillId="0" borderId="12" xfId="0" applyBorder="1" applyAlignment="1">
      <alignment horizontal="left" vertical="top" wrapText="1"/>
    </xf>
    <xf numFmtId="0" fontId="0" fillId="0" borderId="13" xfId="0" applyBorder="1" applyAlignment="1">
      <alignment horizontal="left" vertical="top" wrapText="1"/>
    </xf>
    <xf numFmtId="16" fontId="0" fillId="0" borderId="14" xfId="0" quotePrefix="1" applyNumberFormat="1" applyBorder="1" applyAlignment="1">
      <alignment horizontal="left" vertical="top" wrapText="1"/>
    </xf>
    <xf numFmtId="16" fontId="0" fillId="0" borderId="0" xfId="0" quotePrefix="1" applyNumberFormat="1" applyAlignment="1">
      <alignment horizontal="center" vertical="center" wrapText="1"/>
    </xf>
    <xf numFmtId="0" fontId="0" fillId="0" borderId="15" xfId="0" applyBorder="1" applyAlignment="1">
      <alignment horizontal="left" vertical="top" wrapText="1"/>
    </xf>
    <xf numFmtId="0" fontId="0" fillId="0" borderId="16" xfId="0" applyBorder="1" applyAlignment="1">
      <alignment horizontal="left" vertical="top" wrapText="1"/>
    </xf>
    <xf numFmtId="16" fontId="0" fillId="0" borderId="17" xfId="0" quotePrefix="1" applyNumberFormat="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16" fontId="0" fillId="0" borderId="20" xfId="0" quotePrefix="1" applyNumberFormat="1" applyBorder="1" applyAlignment="1">
      <alignment horizontal="left" vertical="top" wrapText="1"/>
    </xf>
    <xf numFmtId="0" fontId="0" fillId="0" borderId="0" xfId="0" quotePrefix="1" applyAlignment="1">
      <alignment horizontal="center" vertical="center" wrapText="1"/>
    </xf>
    <xf numFmtId="0" fontId="17" fillId="10" borderId="6" xfId="0" applyFont="1" applyFill="1" applyBorder="1" applyAlignment="1">
      <alignment horizontal="center" vertical="center" textRotation="90" wrapText="1"/>
    </xf>
    <xf numFmtId="0" fontId="18" fillId="3"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3" fillId="10" borderId="5" xfId="0" applyFont="1" applyFill="1" applyBorder="1" applyAlignment="1">
      <alignment horizontal="center" vertical="center" textRotation="90"/>
    </xf>
    <xf numFmtId="0" fontId="5" fillId="11" borderId="21" xfId="0" applyFont="1" applyFill="1" applyBorder="1" applyAlignment="1">
      <alignment horizontal="left" vertical="top" wrapText="1"/>
    </xf>
    <xf numFmtId="0" fontId="5" fillId="11" borderId="8" xfId="0" applyFont="1" applyFill="1" applyBorder="1" applyAlignment="1">
      <alignment horizontal="left" vertical="top" wrapText="1"/>
    </xf>
    <xf numFmtId="0" fontId="5" fillId="11" borderId="22" xfId="0" applyFont="1" applyFill="1" applyBorder="1" applyAlignment="1">
      <alignment horizontal="left" vertical="top" wrapText="1"/>
    </xf>
    <xf numFmtId="0" fontId="7" fillId="11" borderId="23" xfId="0" applyFont="1" applyFill="1" applyBorder="1" applyAlignment="1">
      <alignment vertical="top" wrapText="1"/>
    </xf>
    <xf numFmtId="0" fontId="3" fillId="10" borderId="6" xfId="0" applyFont="1" applyFill="1" applyBorder="1" applyAlignment="1">
      <alignment horizontal="center" vertical="center" textRotation="90" wrapText="1"/>
    </xf>
    <xf numFmtId="0" fontId="5" fillId="11" borderId="2" xfId="0" applyFont="1" applyFill="1" applyBorder="1" applyAlignment="1">
      <alignment horizontal="left" vertical="top" wrapText="1"/>
    </xf>
    <xf numFmtId="0" fontId="5" fillId="11" borderId="10" xfId="0" applyFont="1" applyFill="1" applyBorder="1" applyAlignment="1">
      <alignment horizontal="left" vertical="top" wrapText="1"/>
    </xf>
    <xf numFmtId="0" fontId="7" fillId="11" borderId="4" xfId="0" applyFont="1" applyFill="1" applyBorder="1" applyAlignment="1">
      <alignment vertical="top" wrapText="1"/>
    </xf>
    <xf numFmtId="0" fontId="5" fillId="11" borderId="7" xfId="0" applyFont="1" applyFill="1" applyBorder="1" applyAlignment="1">
      <alignment horizontal="left" vertical="top" wrapText="1"/>
    </xf>
    <xf numFmtId="0" fontId="5" fillId="12" borderId="10" xfId="0" applyFont="1" applyFill="1" applyBorder="1" applyAlignment="1">
      <alignment horizontal="left" vertical="top" wrapText="1"/>
    </xf>
    <xf numFmtId="0" fontId="5" fillId="11" borderId="3" xfId="0" applyFont="1" applyFill="1" applyBorder="1" applyAlignment="1">
      <alignment horizontal="left" vertical="top" wrapText="1"/>
    </xf>
    <xf numFmtId="0" fontId="5" fillId="11" borderId="9" xfId="0" applyFont="1" applyFill="1" applyBorder="1" applyAlignment="1">
      <alignment horizontal="left" vertical="top" wrapText="1"/>
    </xf>
    <xf numFmtId="0" fontId="5" fillId="12" borderId="8" xfId="0" applyFont="1" applyFill="1" applyBorder="1" applyAlignment="1">
      <alignment horizontal="left" vertical="top" wrapText="1"/>
    </xf>
    <xf numFmtId="0" fontId="7" fillId="11" borderId="9" xfId="0" applyFont="1" applyFill="1" applyBorder="1" applyAlignment="1">
      <alignment horizontal="left" vertical="top" wrapText="1"/>
    </xf>
    <xf numFmtId="0" fontId="0" fillId="0" borderId="0" xfId="0" applyAlignment="1">
      <alignment vertical="top"/>
    </xf>
    <xf numFmtId="0" fontId="0" fillId="0" borderId="0" xfId="0" quotePrefix="1" applyAlignment="1">
      <alignment horizontal="right" vertical="top"/>
    </xf>
    <xf numFmtId="0" fontId="5" fillId="0" borderId="0" xfId="0" applyFont="1" applyAlignment="1">
      <alignment vertical="center"/>
    </xf>
    <xf numFmtId="0" fontId="0" fillId="0" borderId="0" xfId="0" quotePrefix="1" applyAlignment="1">
      <alignment horizontal="right"/>
    </xf>
    <xf numFmtId="0" fontId="5" fillId="0" borderId="0" xfId="0" applyFont="1" applyAlignment="1">
      <alignment horizontal="center"/>
    </xf>
    <xf numFmtId="0" fontId="0" fillId="9" borderId="0" xfId="0" quotePrefix="1" applyFill="1" applyAlignment="1">
      <alignment horizontal="center" vertical="center" wrapText="1"/>
    </xf>
    <xf numFmtId="0" fontId="0" fillId="9" borderId="0" xfId="0" applyFill="1" applyAlignment="1">
      <alignment horizontal="center" vertical="center" wrapText="1"/>
    </xf>
    <xf numFmtId="0" fontId="0" fillId="13" borderId="0" xfId="0" applyFill="1" applyAlignment="1">
      <alignment horizontal="center" vertical="center" wrapText="1"/>
    </xf>
    <xf numFmtId="16" fontId="0" fillId="9" borderId="0" xfId="0" quotePrefix="1" applyNumberFormat="1" applyFill="1" applyAlignment="1">
      <alignment horizontal="center" vertical="center"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center" vertical="center" textRotation="90" wrapText="1"/>
    </xf>
    <xf numFmtId="0" fontId="3" fillId="10" borderId="26" xfId="0" applyFont="1" applyFill="1" applyBorder="1" applyAlignment="1">
      <alignment horizontal="center" vertical="center" textRotation="90" wrapText="1"/>
    </xf>
    <xf numFmtId="0" fontId="21" fillId="11" borderId="14" xfId="0" applyFont="1" applyFill="1" applyBorder="1" applyAlignment="1">
      <alignment vertical="top" wrapText="1"/>
    </xf>
    <xf numFmtId="0" fontId="3" fillId="10" borderId="16" xfId="0" applyFont="1" applyFill="1" applyBorder="1" applyAlignment="1">
      <alignment horizontal="center" vertical="center" textRotation="90" wrapText="1"/>
    </xf>
    <xf numFmtId="0" fontId="0" fillId="11" borderId="29" xfId="0" applyFill="1" applyBorder="1" applyAlignment="1">
      <alignment vertical="top" wrapText="1"/>
    </xf>
    <xf numFmtId="0" fontId="3" fillId="10" borderId="32" xfId="0" applyFont="1" applyFill="1" applyBorder="1" applyAlignment="1">
      <alignment horizontal="center" vertical="center" textRotation="90" wrapText="1"/>
    </xf>
    <xf numFmtId="0" fontId="0" fillId="11" borderId="33" xfId="0" applyFill="1" applyBorder="1" applyAlignment="1">
      <alignment vertical="top" wrapText="1"/>
    </xf>
    <xf numFmtId="0" fontId="0" fillId="11" borderId="14" xfId="0" applyFill="1" applyBorder="1" applyAlignment="1">
      <alignment vertical="top" wrapText="1"/>
    </xf>
    <xf numFmtId="0" fontId="0" fillId="11" borderId="17" xfId="0" applyFill="1" applyBorder="1" applyAlignment="1">
      <alignment vertical="top" wrapText="1"/>
    </xf>
    <xf numFmtId="0" fontId="0" fillId="11" borderId="34" xfId="0" applyFill="1" applyBorder="1" applyAlignment="1">
      <alignment vertical="top" wrapText="1"/>
    </xf>
    <xf numFmtId="0" fontId="3" fillId="10" borderId="35" xfId="0" applyFont="1" applyFill="1" applyBorder="1" applyAlignment="1">
      <alignment horizontal="center" vertical="center" textRotation="90" wrapText="1"/>
    </xf>
    <xf numFmtId="0" fontId="0" fillId="11" borderId="20" xfId="0" applyFill="1" applyBorder="1" applyAlignment="1">
      <alignment vertical="top" wrapText="1"/>
    </xf>
    <xf numFmtId="0" fontId="0" fillId="11" borderId="37" xfId="0" applyFill="1" applyBorder="1" applyAlignment="1">
      <alignment vertical="top" wrapText="1"/>
    </xf>
    <xf numFmtId="0" fontId="5" fillId="0" borderId="0" xfId="0" applyFont="1" applyAlignment="1">
      <alignment vertical="center" textRotation="90" wrapText="1"/>
    </xf>
    <xf numFmtId="0" fontId="5" fillId="0" borderId="0" xfId="0" applyFont="1" applyAlignment="1">
      <alignment horizontal="right" vertical="top"/>
    </xf>
    <xf numFmtId="0" fontId="5" fillId="0" borderId="0" xfId="0" quotePrefix="1" applyFont="1" applyAlignment="1">
      <alignment horizontal="right" vertical="top"/>
    </xf>
    <xf numFmtId="0" fontId="0" fillId="0" borderId="0" xfId="0" applyAlignment="1">
      <alignment textRotation="90"/>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0" xfId="0" applyAlignment="1">
      <alignment horizontal="center" vertical="center"/>
    </xf>
    <xf numFmtId="0" fontId="3" fillId="10" borderId="21"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0" fillId="0" borderId="14" xfId="0" applyBorder="1" applyAlignment="1">
      <alignment vertical="center" wrapText="1"/>
    </xf>
    <xf numFmtId="0" fontId="0" fillId="0" borderId="17" xfId="0" applyBorder="1" applyAlignment="1">
      <alignment vertical="center" wrapText="1"/>
    </xf>
    <xf numFmtId="0" fontId="0" fillId="0" borderId="20" xfId="0" applyBorder="1" applyAlignment="1">
      <alignment vertical="center" wrapText="1"/>
    </xf>
    <xf numFmtId="0" fontId="23" fillId="3" borderId="21" xfId="0" applyFont="1" applyFill="1" applyBorder="1" applyAlignment="1">
      <alignment horizontal="center" vertical="center"/>
    </xf>
    <xf numFmtId="0" fontId="23" fillId="4" borderId="1" xfId="0" applyFont="1" applyFill="1" applyBorder="1" applyAlignment="1">
      <alignment horizontal="center" vertical="center"/>
    </xf>
    <xf numFmtId="0" fontId="23" fillId="5" borderId="1" xfId="0" applyFont="1" applyFill="1" applyBorder="1" applyAlignment="1">
      <alignment horizontal="center" vertical="center"/>
    </xf>
    <xf numFmtId="0" fontId="23" fillId="6" borderId="1" xfId="0" applyFont="1" applyFill="1" applyBorder="1" applyAlignment="1">
      <alignment horizontal="center" vertical="center"/>
    </xf>
    <xf numFmtId="0" fontId="24" fillId="7" borderId="23" xfId="0" applyFont="1" applyFill="1" applyBorder="1" applyAlignment="1">
      <alignment horizontal="center" vertical="center"/>
    </xf>
    <xf numFmtId="0" fontId="5" fillId="8" borderId="41" xfId="0" applyFont="1" applyFill="1" applyBorder="1" applyAlignment="1">
      <alignment horizontal="center" vertical="center" wrapText="1"/>
    </xf>
    <xf numFmtId="0" fontId="5" fillId="8" borderId="42" xfId="0" applyFont="1" applyFill="1" applyBorder="1" applyAlignment="1">
      <alignment horizontal="center" vertical="center" wrapText="1"/>
    </xf>
    <xf numFmtId="0" fontId="0" fillId="8" borderId="55" xfId="0" applyFill="1" applyBorder="1" applyAlignment="1">
      <alignment horizontal="center" vertical="center"/>
    </xf>
    <xf numFmtId="0" fontId="0" fillId="8" borderId="44" xfId="0" applyFill="1" applyBorder="1" applyAlignment="1">
      <alignment horizontal="center" vertical="center"/>
    </xf>
    <xf numFmtId="0" fontId="0" fillId="8" borderId="29" xfId="0" applyFill="1" applyBorder="1" applyAlignment="1">
      <alignment horizontal="center" vertical="center"/>
    </xf>
    <xf numFmtId="0" fontId="5" fillId="8" borderId="0" xfId="0" applyFont="1" applyFill="1" applyAlignment="1">
      <alignment horizontal="center" vertical="center" wrapText="1"/>
    </xf>
    <xf numFmtId="0" fontId="5" fillId="8" borderId="46" xfId="0" applyFont="1" applyFill="1" applyBorder="1" applyAlignment="1">
      <alignment horizontal="center" vertical="center" wrapText="1"/>
    </xf>
    <xf numFmtId="0" fontId="0" fillId="8" borderId="59" xfId="0" applyFill="1" applyBorder="1" applyAlignment="1">
      <alignment horizontal="center" vertical="center"/>
    </xf>
    <xf numFmtId="0" fontId="0" fillId="8" borderId="47" xfId="0" applyFill="1" applyBorder="1" applyAlignment="1">
      <alignment horizontal="center" vertical="center"/>
    </xf>
    <xf numFmtId="0" fontId="0" fillId="8" borderId="34" xfId="0" applyFill="1" applyBorder="1" applyAlignment="1">
      <alignment horizontal="center" vertical="center"/>
    </xf>
    <xf numFmtId="0" fontId="5" fillId="11" borderId="45" xfId="0" applyFont="1" applyFill="1" applyBorder="1" applyAlignment="1" applyProtection="1">
      <alignment horizontal="center" vertical="center" wrapText="1"/>
      <protection locked="0"/>
    </xf>
    <xf numFmtId="0" fontId="5" fillId="11" borderId="42" xfId="0" applyFont="1" applyFill="1" applyBorder="1" applyAlignment="1" applyProtection="1">
      <alignment horizontal="center" vertical="center" wrapText="1"/>
      <protection locked="0"/>
    </xf>
    <xf numFmtId="0" fontId="0" fillId="11" borderId="55" xfId="0" applyFill="1" applyBorder="1" applyAlignment="1">
      <alignment horizontal="center" vertical="center"/>
    </xf>
    <xf numFmtId="0" fontId="0" fillId="11" borderId="44" xfId="0" applyFill="1" applyBorder="1" applyAlignment="1">
      <alignment horizontal="center" vertical="center"/>
    </xf>
    <xf numFmtId="0" fontId="0" fillId="11" borderId="29" xfId="0" applyFill="1" applyBorder="1" applyAlignment="1">
      <alignment horizontal="center" vertical="center"/>
    </xf>
    <xf numFmtId="0" fontId="5" fillId="11" borderId="40" xfId="0" applyFont="1" applyFill="1" applyBorder="1" applyAlignment="1" applyProtection="1">
      <alignment horizontal="center" vertical="center" wrapText="1"/>
      <protection locked="0"/>
    </xf>
    <xf numFmtId="0" fontId="0" fillId="11" borderId="52" xfId="0" applyFill="1" applyBorder="1" applyAlignment="1">
      <alignment horizontal="center" vertical="center"/>
    </xf>
    <xf numFmtId="0" fontId="0" fillId="11" borderId="16" xfId="0" applyFill="1" applyBorder="1" applyAlignment="1">
      <alignment horizontal="center" vertical="center"/>
    </xf>
    <xf numFmtId="0" fontId="0" fillId="11" borderId="17" xfId="0" applyFill="1" applyBorder="1" applyAlignment="1">
      <alignment horizontal="center" vertical="center"/>
    </xf>
    <xf numFmtId="0" fontId="5" fillId="11" borderId="45" xfId="0" applyFont="1" applyFill="1" applyBorder="1" applyAlignment="1">
      <alignment horizontal="center" vertical="center" wrapText="1"/>
    </xf>
    <xf numFmtId="0" fontId="5" fillId="11" borderId="40" xfId="0" applyFont="1" applyFill="1" applyBorder="1" applyAlignment="1">
      <alignment horizontal="center" vertical="center" wrapText="1"/>
    </xf>
    <xf numFmtId="0" fontId="5" fillId="11" borderId="49" xfId="0" applyFont="1" applyFill="1" applyBorder="1" applyAlignment="1">
      <alignment horizontal="center" vertical="center" wrapText="1"/>
    </xf>
    <xf numFmtId="0" fontId="5" fillId="11" borderId="60" xfId="0" applyFont="1" applyFill="1" applyBorder="1" applyAlignment="1">
      <alignment horizontal="center" vertical="center" wrapText="1"/>
    </xf>
    <xf numFmtId="0" fontId="5" fillId="11" borderId="46" xfId="0" applyFont="1" applyFill="1" applyBorder="1" applyAlignment="1">
      <alignment horizontal="center" vertical="center" wrapText="1"/>
    </xf>
    <xf numFmtId="0" fontId="0" fillId="11" borderId="59" xfId="0" applyFill="1" applyBorder="1" applyAlignment="1">
      <alignment horizontal="center" vertical="center"/>
    </xf>
    <xf numFmtId="0" fontId="0" fillId="11" borderId="47" xfId="0" applyFill="1" applyBorder="1" applyAlignment="1">
      <alignment horizontal="center" vertical="center"/>
    </xf>
    <xf numFmtId="0" fontId="0" fillId="11" borderId="34" xfId="0" applyFill="1" applyBorder="1" applyAlignment="1">
      <alignment horizontal="center" vertical="center"/>
    </xf>
    <xf numFmtId="0" fontId="5" fillId="11" borderId="54" xfId="0" applyFont="1" applyFill="1" applyBorder="1" applyAlignment="1" applyProtection="1">
      <alignment horizontal="center" vertical="center" wrapText="1"/>
      <protection locked="0"/>
    </xf>
    <xf numFmtId="0" fontId="5" fillId="9" borderId="5" xfId="0" applyFont="1" applyFill="1" applyBorder="1" applyAlignment="1" applyProtection="1">
      <alignment vertical="center" wrapText="1"/>
      <protection locked="0"/>
    </xf>
    <xf numFmtId="0" fontId="5" fillId="11" borderId="43" xfId="0" applyFont="1" applyFill="1" applyBorder="1" applyAlignment="1">
      <alignment horizontal="center" vertical="center" wrapText="1"/>
    </xf>
    <xf numFmtId="0" fontId="5" fillId="11" borderId="61" xfId="0" applyFont="1" applyFill="1" applyBorder="1" applyAlignment="1">
      <alignment horizontal="center" vertical="center" wrapText="1"/>
    </xf>
    <xf numFmtId="0" fontId="0" fillId="11" borderId="62" xfId="0" applyFill="1" applyBorder="1" applyAlignment="1">
      <alignment horizontal="center" vertical="center"/>
    </xf>
    <xf numFmtId="0" fontId="0" fillId="11" borderId="19" xfId="0" applyFill="1" applyBorder="1" applyAlignment="1">
      <alignment horizontal="center" vertical="center"/>
    </xf>
    <xf numFmtId="0" fontId="0" fillId="11" borderId="20" xfId="0" applyFill="1" applyBorder="1" applyAlignment="1">
      <alignment horizontal="center" vertical="center"/>
    </xf>
    <xf numFmtId="0" fontId="5" fillId="0" borderId="0" xfId="0" applyFont="1" applyAlignment="1" applyProtection="1">
      <alignment wrapText="1"/>
      <protection locked="0"/>
    </xf>
    <xf numFmtId="0" fontId="5" fillId="0" borderId="0" xfId="0" applyFont="1" applyAlignment="1" applyProtection="1">
      <alignment horizontal="center" vertical="center" wrapText="1"/>
      <protection locked="0"/>
    </xf>
    <xf numFmtId="0" fontId="0" fillId="0" borderId="0" xfId="0" applyAlignment="1" applyProtection="1">
      <alignment wrapText="1"/>
      <protection locked="0"/>
    </xf>
    <xf numFmtId="0" fontId="0" fillId="0" borderId="0" xfId="0" applyAlignment="1" applyProtection="1">
      <alignment horizontal="center" vertical="center" wrapText="1"/>
      <protection locked="0"/>
    </xf>
    <xf numFmtId="0" fontId="21" fillId="9" borderId="0" xfId="0" quotePrefix="1" applyFont="1" applyFill="1" applyAlignment="1">
      <alignment horizontal="right" vertical="top" wrapText="1"/>
    </xf>
    <xf numFmtId="0" fontId="3" fillId="11" borderId="4" xfId="0" applyFont="1" applyFill="1" applyBorder="1" applyAlignment="1">
      <alignment horizontal="center" vertical="center"/>
    </xf>
    <xf numFmtId="1" fontId="3" fillId="11" borderId="7" xfId="0" applyNumberFormat="1" applyFont="1" applyFill="1" applyBorder="1" applyAlignment="1">
      <alignment horizontal="center" vertical="center"/>
    </xf>
    <xf numFmtId="0" fontId="3" fillId="11" borderId="6" xfId="0" applyFont="1" applyFill="1" applyBorder="1" applyAlignment="1">
      <alignment horizontal="center" vertical="center"/>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center" vertical="center" textRotation="90"/>
      <protection locked="0"/>
    </xf>
    <xf numFmtId="0" fontId="0" fillId="9" borderId="0" xfId="0" quotePrefix="1" applyFill="1" applyAlignment="1" applyProtection="1">
      <alignment horizontal="right" vertical="top"/>
      <protection locked="0"/>
    </xf>
    <xf numFmtId="0" fontId="0" fillId="14" borderId="20" xfId="0" applyFill="1" applyBorder="1" applyAlignment="1" applyProtection="1">
      <alignment horizontal="left" vertical="center"/>
      <protection locked="0"/>
    </xf>
    <xf numFmtId="0" fontId="0" fillId="14" borderId="18" xfId="0" applyFill="1" applyBorder="1" applyAlignment="1" applyProtection="1">
      <alignment horizontal="center" vertical="center"/>
      <protection locked="0"/>
    </xf>
    <xf numFmtId="0" fontId="0" fillId="14" borderId="17" xfId="0" applyFill="1" applyBorder="1" applyAlignment="1" applyProtection="1">
      <alignment horizontal="left" vertical="center"/>
      <protection locked="0"/>
    </xf>
    <xf numFmtId="0" fontId="0" fillId="14" borderId="15" xfId="0" applyFill="1" applyBorder="1" applyAlignment="1" applyProtection="1">
      <alignment horizontal="center" vertical="center"/>
      <protection locked="0"/>
    </xf>
    <xf numFmtId="0" fontId="0" fillId="14" borderId="29" xfId="0" applyFill="1" applyBorder="1" applyAlignment="1" applyProtection="1">
      <alignment horizontal="left" vertical="center"/>
      <protection locked="0"/>
    </xf>
    <xf numFmtId="0" fontId="0" fillId="14" borderId="39" xfId="0" applyFill="1" applyBorder="1" applyAlignment="1" applyProtection="1">
      <alignment horizontal="center" vertical="center"/>
      <protection locked="0"/>
    </xf>
    <xf numFmtId="0" fontId="0" fillId="0" borderId="0" xfId="0" quotePrefix="1" applyAlignment="1" applyProtection="1">
      <alignment horizontal="right" vertical="top" wrapText="1"/>
      <protection locked="0"/>
    </xf>
    <xf numFmtId="0" fontId="0" fillId="0" borderId="0" xfId="0" quotePrefix="1" applyAlignment="1" applyProtection="1">
      <alignment horizontal="right" vertical="top"/>
      <protection locked="0"/>
    </xf>
    <xf numFmtId="0" fontId="0" fillId="0" borderId="0" xfId="0" applyAlignment="1" applyProtection="1">
      <alignment horizontal="right" vertical="top"/>
      <protection locked="0"/>
    </xf>
    <xf numFmtId="0" fontId="0" fillId="0" borderId="0" xfId="0" applyAlignment="1" applyProtection="1">
      <alignment horizontal="center" vertical="center" textRotation="90" wrapText="1"/>
      <protection locked="0"/>
    </xf>
    <xf numFmtId="1" fontId="3" fillId="11" borderId="6" xfId="0" applyNumberFormat="1" applyFont="1" applyFill="1" applyBorder="1" applyAlignment="1">
      <alignment horizontal="center" vertical="center"/>
    </xf>
    <xf numFmtId="0" fontId="3" fillId="11" borderId="6" xfId="0" applyFont="1" applyFill="1" applyBorder="1" applyAlignment="1" applyProtection="1">
      <alignment horizontal="right" vertical="center" wrapText="1"/>
      <protection locked="0"/>
    </xf>
    <xf numFmtId="0" fontId="0" fillId="11" borderId="2" xfId="0" applyFill="1" applyBorder="1" applyAlignment="1" applyProtection="1">
      <alignment horizontal="left" vertical="center"/>
      <protection locked="0"/>
    </xf>
    <xf numFmtId="0" fontId="0" fillId="0" borderId="4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vertical="center" wrapText="1"/>
      <protection locked="0"/>
    </xf>
    <xf numFmtId="0" fontId="0" fillId="0" borderId="44"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5" xfId="0" applyBorder="1" applyAlignment="1" applyProtection="1">
      <alignment vertical="center" wrapText="1"/>
      <protection locked="0"/>
    </xf>
    <xf numFmtId="0" fontId="0" fillId="0" borderId="0" xfId="0" applyAlignment="1" applyProtection="1">
      <alignment horizontal="right"/>
      <protection locked="0"/>
    </xf>
    <xf numFmtId="0" fontId="0" fillId="0" borderId="0" xfId="0"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9" xfId="0" applyBorder="1" applyAlignment="1" applyProtection="1">
      <alignment vertical="center" wrapText="1"/>
      <protection locked="0"/>
    </xf>
    <xf numFmtId="0" fontId="0" fillId="0" borderId="52" xfId="0" applyBorder="1" applyAlignment="1" applyProtection="1">
      <alignment horizontal="center" vertical="center"/>
      <protection locked="0"/>
    </xf>
    <xf numFmtId="0" fontId="0" fillId="0" borderId="54" xfId="0" applyBorder="1" applyAlignment="1" applyProtection="1">
      <alignment vertical="center" wrapText="1"/>
      <protection locked="0"/>
    </xf>
    <xf numFmtId="0" fontId="0" fillId="0" borderId="36"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11"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55" xfId="0" applyBorder="1" applyAlignment="1" applyProtection="1">
      <alignment horizontal="center" vertical="center"/>
      <protection locked="0"/>
    </xf>
    <xf numFmtId="0" fontId="0" fillId="11" borderId="6" xfId="0" applyFill="1" applyBorder="1" applyAlignment="1" applyProtection="1">
      <alignment horizontal="left" vertical="center"/>
      <protection locked="0"/>
    </xf>
    <xf numFmtId="0" fontId="0" fillId="0" borderId="46" xfId="0" applyBorder="1" applyAlignment="1" applyProtection="1">
      <alignment vertical="center" wrapText="1"/>
      <protection locked="0"/>
    </xf>
    <xf numFmtId="0" fontId="0" fillId="0" borderId="17"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9" xfId="0" applyBorder="1" applyAlignment="1" applyProtection="1">
      <alignment horizontal="left" vertical="center" wrapText="1"/>
      <protection locked="0"/>
    </xf>
    <xf numFmtId="0" fontId="0" fillId="0" borderId="57" xfId="0" applyBorder="1" applyAlignment="1" applyProtection="1">
      <alignment vertical="center" wrapText="1"/>
      <protection locked="0"/>
    </xf>
    <xf numFmtId="0" fontId="0" fillId="0" borderId="1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 fillId="15" borderId="6" xfId="0" applyFont="1" applyFill="1" applyBorder="1" applyAlignment="1" applyProtection="1">
      <alignment horizontal="center" textRotation="90"/>
      <protection locked="0"/>
    </xf>
    <xf numFmtId="0" fontId="2" fillId="7" borderId="3" xfId="0" applyFont="1" applyFill="1" applyBorder="1" applyAlignment="1" applyProtection="1">
      <alignment horizontal="center" textRotation="90"/>
      <protection locked="0"/>
    </xf>
    <xf numFmtId="0" fontId="3" fillId="6" borderId="6" xfId="0" applyFont="1" applyFill="1" applyBorder="1" applyAlignment="1" applyProtection="1">
      <alignment horizontal="center" textRotation="90"/>
      <protection locked="0"/>
    </xf>
    <xf numFmtId="0" fontId="3" fillId="5" borderId="3" xfId="0" applyFont="1" applyFill="1" applyBorder="1" applyAlignment="1" applyProtection="1">
      <alignment horizontal="center" textRotation="90"/>
      <protection locked="0"/>
    </xf>
    <xf numFmtId="0" fontId="3" fillId="4" borderId="6" xfId="0" applyFont="1" applyFill="1" applyBorder="1" applyAlignment="1" applyProtection="1">
      <alignment horizontal="center" textRotation="90"/>
      <protection locked="0"/>
    </xf>
    <xf numFmtId="0" fontId="3" fillId="3" borderId="2" xfId="0" applyFont="1" applyFill="1" applyBorder="1" applyAlignment="1" applyProtection="1">
      <alignment horizontal="center" textRotation="90"/>
      <protection locked="0"/>
    </xf>
    <xf numFmtId="1" fontId="0" fillId="0" borderId="0" xfId="0" applyNumberFormat="1" applyProtection="1">
      <protection locked="0"/>
    </xf>
    <xf numFmtId="0" fontId="0" fillId="0" borderId="45" xfId="0" applyBorder="1" applyAlignment="1" applyProtection="1">
      <alignment horizontal="center" vertical="center"/>
      <protection locked="0"/>
    </xf>
    <xf numFmtId="0" fontId="0" fillId="0" borderId="63" xfId="0" applyBorder="1" applyAlignment="1">
      <alignment horizontal="center" vertical="center"/>
    </xf>
    <xf numFmtId="0" fontId="3" fillId="11" borderId="2" xfId="0" applyFont="1" applyFill="1" applyBorder="1" applyAlignment="1">
      <alignment horizontal="center" vertical="center"/>
    </xf>
    <xf numFmtId="0" fontId="0" fillId="0" borderId="58" xfId="0" applyBorder="1" applyAlignment="1" applyProtection="1">
      <alignment vertical="center" wrapText="1"/>
      <protection locked="0"/>
    </xf>
    <xf numFmtId="0" fontId="0" fillId="0" borderId="57"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9" borderId="0" xfId="0" applyFill="1" applyAlignment="1" applyProtection="1">
      <alignment vertical="center"/>
      <protection locked="0"/>
    </xf>
    <xf numFmtId="0" fontId="0" fillId="3" borderId="12" xfId="0" applyFill="1" applyBorder="1" applyAlignment="1" applyProtection="1">
      <alignment horizontal="center"/>
      <protection locked="0"/>
    </xf>
    <xf numFmtId="0" fontId="0" fillId="3" borderId="14" xfId="0" applyFill="1" applyBorder="1" applyProtection="1">
      <protection locked="0"/>
    </xf>
    <xf numFmtId="0" fontId="0" fillId="4" borderId="15" xfId="0" applyFill="1" applyBorder="1" applyAlignment="1" applyProtection="1">
      <alignment horizontal="center"/>
      <protection locked="0"/>
    </xf>
    <xf numFmtId="0" fontId="0" fillId="4" borderId="17" xfId="0" applyFill="1" applyBorder="1" applyProtection="1">
      <protection locked="0"/>
    </xf>
    <xf numFmtId="0" fontId="0" fillId="5" borderId="15" xfId="0" applyFill="1" applyBorder="1" applyAlignment="1" applyProtection="1">
      <alignment horizontal="center"/>
      <protection locked="0"/>
    </xf>
    <xf numFmtId="0" fontId="0" fillId="5" borderId="17" xfId="0" applyFill="1" applyBorder="1" applyProtection="1">
      <protection locked="0"/>
    </xf>
    <xf numFmtId="0" fontId="0" fillId="6" borderId="15" xfId="0" applyFill="1" applyBorder="1" applyAlignment="1" applyProtection="1">
      <alignment horizontal="center"/>
      <protection locked="0"/>
    </xf>
    <xf numFmtId="0" fontId="0" fillId="6" borderId="17" xfId="0" applyFill="1" applyBorder="1" applyProtection="1">
      <protection locked="0"/>
    </xf>
    <xf numFmtId="0" fontId="27" fillId="7" borderId="15" xfId="0" applyFont="1" applyFill="1" applyBorder="1" applyAlignment="1" applyProtection="1">
      <alignment horizontal="center"/>
      <protection locked="0"/>
    </xf>
    <xf numFmtId="0" fontId="27" fillId="7" borderId="17" xfId="0" applyFont="1" applyFill="1" applyBorder="1" applyProtection="1">
      <protection locked="0"/>
    </xf>
    <xf numFmtId="0" fontId="0" fillId="10" borderId="18" xfId="0" applyFill="1" applyBorder="1" applyAlignment="1" applyProtection="1">
      <alignment horizontal="center"/>
      <protection locked="0"/>
    </xf>
    <xf numFmtId="0" fontId="0" fillId="10" borderId="20" xfId="0" applyFill="1" applyBorder="1" applyProtection="1">
      <protection locked="0"/>
    </xf>
    <xf numFmtId="0" fontId="3" fillId="10" borderId="6" xfId="0" applyFont="1" applyFill="1" applyBorder="1" applyAlignment="1" applyProtection="1">
      <alignment horizontal="center" textRotation="90"/>
      <protection locked="0"/>
    </xf>
    <xf numFmtId="1" fontId="0" fillId="0" borderId="0" xfId="0" applyNumberFormat="1" applyAlignment="1" applyProtection="1">
      <alignment vertical="center"/>
      <protection locked="0"/>
    </xf>
    <xf numFmtId="0" fontId="0" fillId="0" borderId="57"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9" borderId="0" xfId="0" applyFill="1" applyProtection="1">
      <protection locked="0"/>
    </xf>
    <xf numFmtId="0" fontId="0" fillId="0" borderId="12" xfId="0" applyBorder="1" applyAlignment="1" applyProtection="1">
      <alignment horizontal="left" wrapText="1"/>
      <protection locked="0"/>
    </xf>
    <xf numFmtId="164" fontId="0" fillId="0" borderId="0" xfId="0" applyNumberFormat="1" applyProtection="1">
      <protection locked="0"/>
    </xf>
    <xf numFmtId="0" fontId="0" fillId="0" borderId="61"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0" xfId="0" applyAlignment="1" applyProtection="1">
      <alignment horizontal="center"/>
      <protection locked="0"/>
    </xf>
    <xf numFmtId="0" fontId="3" fillId="0" borderId="0" xfId="0" applyFont="1" applyAlignment="1" applyProtection="1">
      <alignment horizontal="right" wrapText="1"/>
      <protection locked="0"/>
    </xf>
    <xf numFmtId="0" fontId="0" fillId="0" borderId="0" xfId="0" applyAlignment="1" applyProtection="1">
      <alignment horizontal="right" vertical="top" wrapText="1"/>
      <protection locked="0"/>
    </xf>
    <xf numFmtId="0" fontId="17" fillId="10" borderId="6" xfId="0" applyFont="1" applyFill="1" applyBorder="1" applyAlignment="1">
      <alignment horizontal="center" vertical="center" wrapText="1"/>
    </xf>
    <xf numFmtId="0" fontId="28" fillId="6" borderId="19" xfId="0" applyFont="1" applyFill="1" applyBorder="1" applyAlignment="1">
      <alignment horizontal="left" vertical="top" wrapText="1"/>
    </xf>
    <xf numFmtId="0" fontId="29" fillId="7" borderId="20" xfId="0" applyFont="1" applyFill="1" applyBorder="1" applyAlignment="1">
      <alignment horizontal="left" vertical="top" wrapText="1"/>
    </xf>
    <xf numFmtId="0" fontId="0" fillId="0" borderId="0" xfId="0" quotePrefix="1" applyAlignment="1" applyProtection="1">
      <alignment horizontal="right" vertical="center"/>
      <protection locked="0"/>
    </xf>
    <xf numFmtId="0" fontId="0" fillId="0" borderId="0" xfId="0" quotePrefix="1" applyAlignment="1" applyProtection="1">
      <alignment horizontal="right"/>
      <protection locked="0"/>
    </xf>
    <xf numFmtId="0" fontId="0" fillId="8" borderId="12" xfId="0" applyFill="1" applyBorder="1" applyAlignment="1">
      <alignment vertical="top" wrapText="1"/>
    </xf>
    <xf numFmtId="0" fontId="0" fillId="8" borderId="13" xfId="0" applyFill="1" applyBorder="1" applyAlignment="1">
      <alignment horizontal="center" vertical="top"/>
    </xf>
    <xf numFmtId="0" fontId="0" fillId="8" borderId="14" xfId="0" applyFill="1" applyBorder="1" applyAlignment="1">
      <alignment horizontal="center" vertical="top"/>
    </xf>
    <xf numFmtId="0" fontId="0" fillId="8" borderId="15" xfId="0" applyFill="1" applyBorder="1" applyAlignment="1">
      <alignment vertical="top" wrapText="1"/>
    </xf>
    <xf numFmtId="0" fontId="5" fillId="8" borderId="16" xfId="0" applyFont="1" applyFill="1" applyBorder="1" applyAlignment="1">
      <alignment horizontal="center" vertical="top" wrapText="1"/>
    </xf>
    <xf numFmtId="0" fontId="0" fillId="8" borderId="48" xfId="0" applyFill="1" applyBorder="1" applyAlignment="1">
      <alignment vertical="top" wrapText="1"/>
    </xf>
    <xf numFmtId="0" fontId="5" fillId="8" borderId="16" xfId="0" applyFont="1" applyFill="1" applyBorder="1" applyAlignment="1">
      <alignment vertical="top" wrapText="1"/>
    </xf>
    <xf numFmtId="0" fontId="7" fillId="8" borderId="17" xfId="0" applyFont="1" applyFill="1" applyBorder="1" applyAlignment="1">
      <alignment vertical="top" wrapText="1"/>
    </xf>
    <xf numFmtId="0" fontId="0" fillId="8" borderId="66" xfId="0" applyFill="1" applyBorder="1"/>
    <xf numFmtId="0" fontId="0" fillId="8" borderId="18" xfId="0" applyFill="1" applyBorder="1" applyAlignment="1">
      <alignment vertical="top" wrapText="1"/>
    </xf>
    <xf numFmtId="0" fontId="0" fillId="8" borderId="19" xfId="0" applyFill="1" applyBorder="1"/>
    <xf numFmtId="0" fontId="0" fillId="8" borderId="20" xfId="0" applyFill="1" applyBorder="1"/>
    <xf numFmtId="0" fontId="0" fillId="0" borderId="0" xfId="0" applyAlignment="1">
      <alignment vertical="top" wrapText="1"/>
    </xf>
    <xf numFmtId="0" fontId="3" fillId="9" borderId="0" xfId="0" quotePrefix="1" applyFont="1" applyFill="1" applyAlignment="1">
      <alignment horizontal="center" vertical="center" wrapText="1"/>
    </xf>
    <xf numFmtId="0" fontId="7" fillId="8" borderId="17" xfId="0" applyFont="1" applyFill="1" applyBorder="1" applyAlignment="1">
      <alignment horizontal="center" vertical="top" wrapText="1"/>
    </xf>
    <xf numFmtId="0" fontId="0" fillId="11" borderId="56" xfId="0" applyFill="1" applyBorder="1" applyAlignment="1">
      <alignment vertical="top" wrapText="1"/>
    </xf>
    <xf numFmtId="0" fontId="0" fillId="11" borderId="43" xfId="0" applyFill="1" applyBorder="1" applyAlignment="1">
      <alignment vertical="top" wrapText="1"/>
    </xf>
    <xf numFmtId="0" fontId="31" fillId="11" borderId="20" xfId="0" applyFont="1" applyFill="1" applyBorder="1" applyAlignment="1">
      <alignment horizontal="left" vertical="top" wrapText="1"/>
    </xf>
    <xf numFmtId="0" fontId="28" fillId="3" borderId="6" xfId="0" applyFont="1" applyFill="1" applyBorder="1" applyAlignment="1">
      <alignment horizontal="left" vertical="top" wrapText="1"/>
    </xf>
    <xf numFmtId="0" fontId="28" fillId="4" borderId="6" xfId="0" applyFont="1" applyFill="1" applyBorder="1" applyAlignment="1">
      <alignment horizontal="left" vertical="top" wrapText="1"/>
    </xf>
    <xf numFmtId="0" fontId="28" fillId="5" borderId="6" xfId="0" applyFont="1" applyFill="1" applyBorder="1" applyAlignment="1">
      <alignment horizontal="left" vertical="top" wrapText="1"/>
    </xf>
    <xf numFmtId="0" fontId="31" fillId="11" borderId="19" xfId="0" applyFont="1" applyFill="1" applyBorder="1" applyAlignment="1">
      <alignment horizontal="left" vertical="top" wrapText="1"/>
    </xf>
    <xf numFmtId="0" fontId="0" fillId="0" borderId="46" xfId="0" applyBorder="1" applyAlignment="1" applyProtection="1">
      <alignment horizontal="center" vertical="center"/>
      <protection locked="0"/>
    </xf>
    <xf numFmtId="0" fontId="0" fillId="0" borderId="67" xfId="0" applyBorder="1" applyAlignment="1">
      <alignment horizontal="center" vertical="center"/>
    </xf>
    <xf numFmtId="0" fontId="0" fillId="0" borderId="61" xfId="0" applyBorder="1" applyAlignment="1">
      <alignment horizontal="center" vertical="center"/>
    </xf>
    <xf numFmtId="0" fontId="3" fillId="11" borderId="11" xfId="0" applyFont="1" applyFill="1" applyBorder="1" applyAlignment="1" applyProtection="1">
      <alignment horizontal="right" vertical="center" wrapText="1"/>
      <protection locked="0"/>
    </xf>
    <xf numFmtId="0" fontId="3" fillId="11" borderId="51" xfId="0" applyFont="1" applyFill="1" applyBorder="1" applyAlignment="1">
      <alignment horizontal="center" vertical="center"/>
    </xf>
    <xf numFmtId="0" fontId="3" fillId="11" borderId="11" xfId="0" applyFont="1" applyFill="1" applyBorder="1" applyAlignment="1">
      <alignment horizontal="center" vertical="center"/>
    </xf>
    <xf numFmtId="0" fontId="0" fillId="0" borderId="57" xfId="0" applyBorder="1" applyAlignment="1">
      <alignment horizontal="center" vertical="center"/>
    </xf>
    <xf numFmtId="0" fontId="0" fillId="0" borderId="42" xfId="0" applyBorder="1" applyAlignment="1" applyProtection="1">
      <alignment vertical="center" wrapText="1"/>
      <protection locked="0"/>
    </xf>
    <xf numFmtId="0" fontId="0" fillId="0" borderId="68" xfId="0" applyBorder="1" applyAlignment="1" applyProtection="1">
      <alignment horizontal="center" vertical="center"/>
      <protection locked="0"/>
    </xf>
    <xf numFmtId="0" fontId="0" fillId="0" borderId="5" xfId="0" applyBorder="1" applyAlignment="1" applyProtection="1">
      <alignment vertical="center" wrapText="1"/>
      <protection locked="0"/>
    </xf>
    <xf numFmtId="0" fontId="0" fillId="0" borderId="28" xfId="0" applyBorder="1" applyAlignment="1" applyProtection="1">
      <alignment horizontal="center" vertical="center"/>
      <protection locked="0"/>
    </xf>
    <xf numFmtId="0" fontId="0" fillId="0" borderId="5" xfId="0" applyBorder="1" applyAlignment="1">
      <alignment horizontal="center" vertical="center"/>
    </xf>
    <xf numFmtId="0" fontId="0" fillId="0" borderId="69" xfId="0" applyBorder="1" applyAlignment="1" applyProtection="1">
      <alignment horizontal="center" vertical="center"/>
      <protection locked="0"/>
    </xf>
    <xf numFmtId="0" fontId="0" fillId="0" borderId="54" xfId="0" applyBorder="1" applyAlignment="1" applyProtection="1">
      <alignment horizontal="left" vertical="center" wrapText="1"/>
      <protection locked="0"/>
    </xf>
    <xf numFmtId="0" fontId="0" fillId="0" borderId="70" xfId="0" applyBorder="1" applyAlignment="1" applyProtection="1">
      <alignment horizontal="center" vertical="center"/>
      <protection locked="0"/>
    </xf>
    <xf numFmtId="0" fontId="31" fillId="11" borderId="71" xfId="0" applyFont="1" applyFill="1" applyBorder="1" applyAlignment="1">
      <alignment horizontal="left" vertical="top" wrapText="1"/>
    </xf>
    <xf numFmtId="0" fontId="31" fillId="11" borderId="65" xfId="0" applyFont="1" applyFill="1" applyBorder="1" applyAlignment="1">
      <alignment horizontal="left" vertical="top" wrapText="1"/>
    </xf>
    <xf numFmtId="0" fontId="5" fillId="8" borderId="2" xfId="0" applyFont="1" applyFill="1" applyBorder="1" applyAlignment="1" applyProtection="1">
      <alignment horizontal="center" vertical="center" wrapText="1"/>
      <protection locked="0"/>
    </xf>
    <xf numFmtId="0" fontId="5" fillId="8" borderId="3" xfId="0" applyFont="1" applyFill="1" applyBorder="1" applyAlignment="1" applyProtection="1">
      <alignment horizontal="center" vertical="center" wrapText="1"/>
      <protection locked="0"/>
    </xf>
    <xf numFmtId="0" fontId="5" fillId="11" borderId="2" xfId="0" applyFont="1" applyFill="1" applyBorder="1" applyAlignment="1" applyProtection="1">
      <alignment horizontal="center" vertical="center" wrapText="1"/>
      <protection locked="0"/>
    </xf>
    <xf numFmtId="0" fontId="0" fillId="0" borderId="0" xfId="0" applyAlignment="1">
      <alignment vertical="center" wrapText="1"/>
    </xf>
    <xf numFmtId="0" fontId="5" fillId="8" borderId="40"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0" fillId="8" borderId="36" xfId="0" applyFill="1" applyBorder="1" applyAlignment="1">
      <alignment horizontal="center" vertical="center"/>
    </xf>
    <xf numFmtId="0" fontId="0" fillId="8" borderId="28" xfId="0" applyFill="1" applyBorder="1" applyAlignment="1">
      <alignment horizontal="center" vertical="center"/>
    </xf>
    <xf numFmtId="0" fontId="0" fillId="8" borderId="37" xfId="0" applyFill="1" applyBorder="1" applyAlignment="1">
      <alignment horizontal="center" vertical="center"/>
    </xf>
    <xf numFmtId="1" fontId="3" fillId="11" borderId="2" xfId="1" applyNumberFormat="1" applyFont="1" applyFill="1" applyBorder="1" applyAlignment="1" applyProtection="1">
      <alignment horizontal="center" vertical="center"/>
    </xf>
    <xf numFmtId="0" fontId="3" fillId="11" borderId="6" xfId="0" applyFont="1" applyFill="1" applyBorder="1" applyAlignment="1">
      <alignment horizontal="center" vertical="top" wrapText="1"/>
    </xf>
    <xf numFmtId="1" fontId="3" fillId="11" borderId="6" xfId="1" applyNumberFormat="1" applyFont="1" applyFill="1" applyBorder="1" applyAlignment="1" applyProtection="1">
      <alignment horizontal="center" vertical="center"/>
    </xf>
    <xf numFmtId="0" fontId="0" fillId="0" borderId="0" xfId="0" applyAlignment="1" applyProtection="1">
      <alignment horizontal="left" vertical="center"/>
      <protection locked="0"/>
    </xf>
    <xf numFmtId="0" fontId="0" fillId="0" borderId="0" xfId="0" applyAlignment="1" applyProtection="1">
      <alignment horizontal="left" vertical="top" wrapText="1"/>
      <protection locked="0"/>
    </xf>
    <xf numFmtId="0" fontId="0" fillId="0" borderId="45" xfId="0" applyBorder="1" applyAlignment="1" applyProtection="1">
      <alignment horizontal="left" vertical="center" wrapText="1"/>
      <protection locked="0"/>
    </xf>
    <xf numFmtId="0" fontId="0" fillId="11" borderId="40" xfId="0" applyFill="1" applyBorder="1" applyAlignment="1">
      <alignment horizontal="center" vertical="center"/>
    </xf>
    <xf numFmtId="0" fontId="0" fillId="11" borderId="6" xfId="0" applyFill="1" applyBorder="1" applyAlignment="1">
      <alignment horizontal="center" vertical="center"/>
    </xf>
    <xf numFmtId="0" fontId="0" fillId="0" borderId="0" xfId="0" applyAlignment="1" applyProtection="1">
      <alignment vertical="top"/>
      <protection locked="0"/>
    </xf>
    <xf numFmtId="0" fontId="21" fillId="9" borderId="0" xfId="0" applyFont="1" applyFill="1" applyAlignment="1" applyProtection="1">
      <alignment vertical="top" wrapText="1"/>
      <protection locked="0"/>
    </xf>
    <xf numFmtId="0" fontId="0" fillId="0" borderId="0" xfId="0" applyAlignment="1" applyProtection="1">
      <alignment horizontal="left" vertical="center"/>
      <protection locked="0"/>
    </xf>
    <xf numFmtId="0" fontId="0" fillId="0" borderId="0" xfId="0" applyAlignment="1" applyProtection="1">
      <alignment horizontal="left" vertical="top" wrapText="1"/>
      <protection locked="0"/>
    </xf>
    <xf numFmtId="0" fontId="0" fillId="0" borderId="56"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44" fontId="0" fillId="0" borderId="0" xfId="3" applyFont="1" applyAlignment="1">
      <alignment horizontal="center"/>
    </xf>
    <xf numFmtId="0" fontId="0" fillId="0" borderId="0" xfId="0" applyAlignment="1">
      <alignment horizontal="center"/>
    </xf>
    <xf numFmtId="44" fontId="0" fillId="0" borderId="0" xfId="3" applyFont="1"/>
    <xf numFmtId="44" fontId="0" fillId="0" borderId="0" xfId="3" applyFont="1" applyBorder="1"/>
    <xf numFmtId="0" fontId="36" fillId="16" borderId="76" xfId="0" applyFont="1" applyFill="1" applyBorder="1" applyAlignment="1">
      <alignment horizontal="center" vertical="center" wrapText="1"/>
    </xf>
    <xf numFmtId="0" fontId="36" fillId="16" borderId="2" xfId="0" applyFont="1" applyFill="1" applyBorder="1" applyAlignment="1">
      <alignment horizontal="center" vertical="center" wrapText="1"/>
    </xf>
    <xf numFmtId="0" fontId="36" fillId="16" borderId="6" xfId="0" applyFont="1" applyFill="1" applyBorder="1" applyAlignment="1">
      <alignment horizontal="center" vertical="center" wrapText="1"/>
    </xf>
    <xf numFmtId="0" fontId="36" fillId="12" borderId="13" xfId="0" applyFont="1" applyFill="1" applyBorder="1" applyAlignment="1">
      <alignment horizontal="center" vertical="center" wrapText="1"/>
    </xf>
    <xf numFmtId="0" fontId="36" fillId="12" borderId="14" xfId="0" applyFont="1" applyFill="1" applyBorder="1" applyAlignment="1">
      <alignment horizontal="center" vertical="center" wrapText="1"/>
    </xf>
    <xf numFmtId="0" fontId="37" fillId="16" borderId="55" xfId="0" applyFont="1" applyFill="1" applyBorder="1" applyAlignment="1">
      <alignment horizontal="center" vertical="center" wrapText="1"/>
    </xf>
    <xf numFmtId="0" fontId="37" fillId="16" borderId="44" xfId="0" applyFont="1" applyFill="1" applyBorder="1" applyAlignment="1">
      <alignment horizontal="center" vertical="center" wrapText="1"/>
    </xf>
    <xf numFmtId="0" fontId="37" fillId="16" borderId="80" xfId="0" applyFont="1" applyFill="1" applyBorder="1" applyAlignment="1">
      <alignment horizontal="center" vertical="center" wrapText="1"/>
    </xf>
    <xf numFmtId="0" fontId="37" fillId="12" borderId="16" xfId="0" applyFont="1" applyFill="1" applyBorder="1" applyAlignment="1">
      <alignment horizontal="center" vertical="center" wrapText="1"/>
    </xf>
    <xf numFmtId="0" fontId="37" fillId="12" borderId="17" xfId="0" applyFont="1" applyFill="1" applyBorder="1" applyAlignment="1">
      <alignment horizontal="center" vertical="center" wrapText="1"/>
    </xf>
    <xf numFmtId="0" fontId="37" fillId="16" borderId="52" xfId="0" applyFont="1" applyFill="1" applyBorder="1" applyAlignment="1">
      <alignment horizontal="center" vertical="center" wrapText="1"/>
    </xf>
    <xf numFmtId="0" fontId="37" fillId="16" borderId="16" xfId="0" applyFont="1" applyFill="1" applyBorder="1" applyAlignment="1">
      <alignment horizontal="center" vertical="center" wrapText="1"/>
    </xf>
    <xf numFmtId="0" fontId="37" fillId="16" borderId="81" xfId="0" applyFont="1" applyFill="1" applyBorder="1" applyAlignment="1">
      <alignment horizontal="center" vertical="center" wrapText="1"/>
    </xf>
    <xf numFmtId="43" fontId="0" fillId="0" borderId="0" xfId="2" applyFont="1"/>
    <xf numFmtId="0" fontId="37" fillId="16" borderId="62" xfId="0" applyFont="1" applyFill="1" applyBorder="1" applyAlignment="1">
      <alignment horizontal="center" vertical="center" wrapText="1"/>
    </xf>
    <xf numFmtId="0" fontId="37" fillId="16" borderId="19" xfId="0" applyFont="1" applyFill="1" applyBorder="1" applyAlignment="1">
      <alignment horizontal="center" vertical="center" wrapText="1"/>
    </xf>
    <xf numFmtId="0" fontId="37" fillId="16" borderId="71" xfId="0" applyFont="1" applyFill="1" applyBorder="1" applyAlignment="1">
      <alignment horizontal="center" vertical="center" wrapText="1"/>
    </xf>
    <xf numFmtId="0" fontId="37" fillId="12" borderId="19" xfId="0" applyFont="1" applyFill="1" applyBorder="1" applyAlignment="1">
      <alignment horizontal="center" vertical="center" wrapText="1"/>
    </xf>
    <xf numFmtId="0" fontId="37" fillId="12" borderId="20" xfId="0" applyFont="1" applyFill="1" applyBorder="1" applyAlignment="1">
      <alignment horizontal="center" vertical="center" wrapText="1"/>
    </xf>
    <xf numFmtId="165" fontId="0" fillId="0" borderId="0" xfId="2" applyNumberFormat="1" applyFont="1"/>
    <xf numFmtId="165" fontId="0" fillId="0" borderId="0" xfId="0" applyNumberFormat="1"/>
    <xf numFmtId="166" fontId="0" fillId="0" borderId="0" xfId="1" applyNumberFormat="1" applyFont="1"/>
    <xf numFmtId="166" fontId="0" fillId="0" borderId="0" xfId="0" applyNumberFormat="1" applyAlignment="1">
      <alignment horizontal="center"/>
    </xf>
    <xf numFmtId="166" fontId="0" fillId="0" borderId="0" xfId="1" applyNumberFormat="1" applyFont="1" applyAlignment="1">
      <alignment horizontal="center"/>
    </xf>
    <xf numFmtId="166" fontId="0" fillId="0" borderId="0" xfId="0" applyNumberFormat="1"/>
    <xf numFmtId="0" fontId="3" fillId="11" borderId="4" xfId="0" applyFont="1" applyFill="1" applyBorder="1" applyAlignment="1" applyProtection="1">
      <alignment horizontal="right" vertical="center" wrapText="1"/>
      <protection locked="0"/>
    </xf>
    <xf numFmtId="0" fontId="2" fillId="17" borderId="30" xfId="0" applyFont="1" applyFill="1" applyBorder="1" applyAlignment="1">
      <alignment horizontal="center" vertical="center" textRotation="90" wrapText="1"/>
    </xf>
    <xf numFmtId="0" fontId="2" fillId="17" borderId="31" xfId="0" applyFont="1" applyFill="1" applyBorder="1" applyAlignment="1">
      <alignment horizontal="center" vertical="center" textRotation="90" wrapText="1"/>
    </xf>
    <xf numFmtId="0" fontId="2" fillId="17" borderId="33" xfId="0" applyFont="1" applyFill="1" applyBorder="1" applyAlignment="1">
      <alignment horizontal="center" vertical="center" textRotation="90" wrapText="1"/>
    </xf>
    <xf numFmtId="0" fontId="0" fillId="8" borderId="12" xfId="0" applyFill="1" applyBorder="1" applyAlignment="1">
      <alignment vertical="center" wrapText="1"/>
    </xf>
    <xf numFmtId="0" fontId="0" fillId="8" borderId="72" xfId="0" applyFill="1" applyBorder="1" applyAlignment="1">
      <alignment vertical="center" wrapText="1"/>
    </xf>
    <xf numFmtId="0" fontId="32" fillId="8" borderId="13" xfId="0" applyFont="1" applyFill="1" applyBorder="1" applyAlignment="1">
      <alignment horizontal="center" vertical="center" wrapText="1"/>
    </xf>
    <xf numFmtId="0" fontId="32" fillId="8" borderId="14" xfId="0" applyFont="1" applyFill="1" applyBorder="1" applyAlignment="1">
      <alignment horizontal="center" vertical="center" wrapText="1"/>
    </xf>
    <xf numFmtId="0" fontId="0" fillId="11" borderId="15" xfId="0" applyFill="1" applyBorder="1" applyAlignment="1">
      <alignment vertical="center" wrapText="1"/>
    </xf>
    <xf numFmtId="0" fontId="0" fillId="11" borderId="52" xfId="0" applyFill="1" applyBorder="1" applyAlignment="1">
      <alignment vertical="center" wrapText="1"/>
    </xf>
    <xf numFmtId="0" fontId="32" fillId="11" borderId="16" xfId="0" applyFont="1" applyFill="1" applyBorder="1" applyAlignment="1">
      <alignment horizontal="center" vertical="center" wrapText="1"/>
    </xf>
    <xf numFmtId="0" fontId="32" fillId="11" borderId="17" xfId="0" applyFont="1" applyFill="1" applyBorder="1" applyAlignment="1">
      <alignment horizontal="center" vertical="center" wrapText="1"/>
    </xf>
    <xf numFmtId="0" fontId="0" fillId="11" borderId="18" xfId="0" applyFill="1" applyBorder="1" applyAlignment="1">
      <alignment vertical="center" wrapText="1"/>
    </xf>
    <xf numFmtId="0" fontId="0" fillId="11" borderId="62" xfId="0" applyFill="1" applyBorder="1" applyAlignment="1">
      <alignment vertical="center" wrapText="1"/>
    </xf>
    <xf numFmtId="0" fontId="32" fillId="11" borderId="19" xfId="0" applyFont="1" applyFill="1" applyBorder="1" applyAlignment="1">
      <alignment horizontal="center" vertical="center" wrapText="1"/>
    </xf>
    <xf numFmtId="0" fontId="32" fillId="11" borderId="20" xfId="0" applyFont="1" applyFill="1" applyBorder="1" applyAlignment="1">
      <alignment horizontal="center" vertical="center" wrapText="1"/>
    </xf>
    <xf numFmtId="0" fontId="5" fillId="9" borderId="5" xfId="0" applyFont="1" applyFill="1" applyBorder="1" applyAlignment="1" applyProtection="1">
      <alignment horizontal="center" vertical="center" wrapText="1"/>
      <protection locked="0"/>
    </xf>
    <xf numFmtId="0" fontId="5" fillId="9" borderId="11" xfId="0" applyFont="1" applyFill="1" applyBorder="1" applyAlignment="1" applyProtection="1">
      <alignment horizontal="center" vertical="center" wrapText="1"/>
      <protection locked="0"/>
    </xf>
    <xf numFmtId="0" fontId="5" fillId="9" borderId="1" xfId="0" applyFont="1" applyFill="1" applyBorder="1" applyAlignment="1" applyProtection="1">
      <alignment horizontal="center" vertical="center" wrapText="1"/>
      <protection locked="0"/>
    </xf>
    <xf numFmtId="0" fontId="5" fillId="8" borderId="2" xfId="0" applyFont="1" applyFill="1" applyBorder="1" applyAlignment="1" applyProtection="1">
      <alignment horizontal="center" vertical="center" wrapText="1"/>
      <protection locked="0"/>
    </xf>
    <xf numFmtId="0" fontId="5" fillId="8" borderId="3" xfId="0" applyFont="1" applyFill="1" applyBorder="1" applyAlignment="1" applyProtection="1">
      <alignment horizontal="center" vertical="center" wrapText="1"/>
      <protection locked="0"/>
    </xf>
    <xf numFmtId="0" fontId="5" fillId="8" borderId="4" xfId="0" applyFont="1" applyFill="1" applyBorder="1" applyAlignment="1" applyProtection="1">
      <alignment horizontal="center" vertical="center" wrapText="1"/>
      <protection locked="0"/>
    </xf>
    <xf numFmtId="0" fontId="5" fillId="11" borderId="2" xfId="0" applyFont="1" applyFill="1" applyBorder="1" applyAlignment="1" applyProtection="1">
      <alignment horizontal="center" vertical="center" wrapText="1"/>
      <protection locked="0"/>
    </xf>
    <xf numFmtId="0" fontId="5" fillId="11" borderId="3" xfId="0" applyFont="1" applyFill="1" applyBorder="1" applyAlignment="1" applyProtection="1">
      <alignment horizontal="center" vertical="center" wrapText="1"/>
      <protection locked="0"/>
    </xf>
    <xf numFmtId="0" fontId="5" fillId="11" borderId="4"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9" borderId="56"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56" xfId="0" applyFont="1" applyBorder="1" applyAlignment="1" applyProtection="1">
      <alignment horizontal="center" vertical="center" wrapText="1"/>
      <protection locked="0"/>
    </xf>
    <xf numFmtId="0" fontId="3" fillId="10" borderId="2" xfId="0" applyFont="1" applyFill="1" applyBorder="1" applyAlignment="1" applyProtection="1">
      <alignment horizontal="center" vertical="center" wrapText="1"/>
      <protection locked="0"/>
    </xf>
    <xf numFmtId="0" fontId="3" fillId="10" borderId="3"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10" borderId="1" xfId="0" applyFont="1" applyFill="1" applyBorder="1" applyAlignment="1" applyProtection="1">
      <alignment horizontal="center" vertical="center" wrapText="1"/>
      <protection locked="0"/>
    </xf>
    <xf numFmtId="0" fontId="3" fillId="10" borderId="5" xfId="0" applyFont="1" applyFill="1" applyBorder="1" applyAlignment="1" applyProtection="1">
      <alignment horizontal="center" vertical="center" wrapText="1"/>
      <protection locked="0"/>
    </xf>
    <xf numFmtId="0" fontId="3" fillId="10" borderId="2"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0" borderId="11" xfId="0" applyFont="1" applyFill="1" applyBorder="1" applyAlignment="1" applyProtection="1">
      <alignment horizontal="center" vertical="center" wrapText="1"/>
      <protection locked="0"/>
    </xf>
    <xf numFmtId="0" fontId="0" fillId="0" borderId="12" xfId="0" applyBorder="1" applyAlignment="1">
      <alignment horizontal="center" vertical="center" wrapText="1"/>
    </xf>
    <xf numFmtId="0" fontId="0" fillId="0" borderId="39"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44"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left"/>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0" xfId="0" applyAlignment="1">
      <alignment horizontal="left" vertical="top"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5" fillId="0" borderId="0" xfId="0" applyFont="1" applyAlignment="1">
      <alignment horizontal="left" vertical="center" wrapText="1"/>
    </xf>
    <xf numFmtId="0" fontId="0" fillId="9" borderId="0" xfId="0" applyFill="1" applyAlignment="1">
      <alignment vertical="top" wrapText="1"/>
    </xf>
    <xf numFmtId="0" fontId="5" fillId="0" borderId="0" xfId="0" applyFont="1" applyAlignment="1">
      <alignment horizontal="left" vertical="top" wrapText="1"/>
    </xf>
    <xf numFmtId="0" fontId="3" fillId="9" borderId="0" xfId="0" quotePrefix="1" applyFont="1" applyFill="1" applyAlignment="1">
      <alignment horizontal="center" vertical="center" wrapText="1"/>
    </xf>
    <xf numFmtId="0" fontId="0" fillId="11" borderId="24" xfId="0" applyFill="1" applyBorder="1" applyAlignment="1">
      <alignment horizontal="left" vertical="top" wrapText="1"/>
    </xf>
    <xf numFmtId="0" fontId="0" fillId="11" borderId="27" xfId="0" applyFill="1" applyBorder="1" applyAlignment="1">
      <alignment horizontal="left" vertical="top" wrapText="1"/>
    </xf>
    <xf numFmtId="0" fontId="0" fillId="11" borderId="30" xfId="0" applyFill="1" applyBorder="1" applyAlignment="1">
      <alignment horizontal="left" vertical="top" wrapText="1"/>
    </xf>
    <xf numFmtId="0" fontId="0" fillId="11" borderId="25" xfId="0" applyFill="1" applyBorder="1" applyAlignment="1">
      <alignment horizontal="left" vertical="top" wrapText="1"/>
    </xf>
    <xf numFmtId="0" fontId="0" fillId="11" borderId="28" xfId="0" applyFill="1" applyBorder="1" applyAlignment="1">
      <alignment horizontal="left" vertical="top" wrapText="1"/>
    </xf>
    <xf numFmtId="0" fontId="0" fillId="11" borderId="31" xfId="0" applyFill="1" applyBorder="1" applyAlignment="1">
      <alignment horizontal="left" vertical="top" wrapText="1"/>
    </xf>
    <xf numFmtId="0" fontId="0" fillId="11" borderId="22" xfId="0" applyFill="1" applyBorder="1" applyAlignment="1">
      <alignment horizontal="left" vertical="top" wrapText="1"/>
    </xf>
    <xf numFmtId="0" fontId="0" fillId="11" borderId="36" xfId="0" applyFill="1" applyBorder="1" applyAlignment="1">
      <alignment horizontal="left" vertical="top" wrapText="1"/>
    </xf>
    <xf numFmtId="0" fontId="0" fillId="11" borderId="38" xfId="0" applyFill="1" applyBorder="1" applyAlignment="1">
      <alignment horizontal="left" vertical="top" wrapText="1"/>
    </xf>
    <xf numFmtId="0" fontId="0" fillId="9" borderId="0" xfId="0" applyFill="1" applyAlignment="1" applyProtection="1">
      <alignment horizontal="left" vertical="top" wrapText="1"/>
      <protection locked="0"/>
    </xf>
    <xf numFmtId="0" fontId="0" fillId="0" borderId="0" xfId="0" applyAlignment="1" applyProtection="1">
      <alignment horizontal="left"/>
      <protection locked="0"/>
    </xf>
    <xf numFmtId="0" fontId="0" fillId="0" borderId="0" xfId="0" applyAlignment="1" applyProtection="1">
      <alignment horizontal="left" vertical="top" wrapText="1"/>
      <protection locked="0"/>
    </xf>
    <xf numFmtId="0" fontId="3" fillId="0" borderId="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1" fontId="3" fillId="10" borderId="2" xfId="0" applyNumberFormat="1" applyFont="1" applyFill="1" applyBorder="1" applyAlignment="1" applyProtection="1">
      <alignment horizontal="center"/>
      <protection locked="0"/>
    </xf>
    <xf numFmtId="1" fontId="3" fillId="10" borderId="4" xfId="0" applyNumberFormat="1" applyFont="1" applyFill="1" applyBorder="1" applyAlignment="1" applyProtection="1">
      <alignment horizontal="center"/>
      <protection locked="0"/>
    </xf>
    <xf numFmtId="0" fontId="0" fillId="0" borderId="0" xfId="0" applyAlignment="1" applyProtection="1">
      <alignment horizontal="left" vertical="center"/>
      <protection locked="0"/>
    </xf>
    <xf numFmtId="0" fontId="0" fillId="11" borderId="1" xfId="0" applyFill="1" applyBorder="1" applyAlignment="1" applyProtection="1">
      <alignment horizontal="center" vertical="center"/>
      <protection locked="0"/>
    </xf>
    <xf numFmtId="0" fontId="0" fillId="11" borderId="11" xfId="0" applyFill="1" applyBorder="1" applyAlignment="1" applyProtection="1">
      <alignment horizontal="center" vertical="center"/>
      <protection locked="0"/>
    </xf>
    <xf numFmtId="0" fontId="3" fillId="11" borderId="2" xfId="0" applyFont="1" applyFill="1" applyBorder="1" applyAlignment="1">
      <alignment horizontal="center"/>
    </xf>
    <xf numFmtId="0" fontId="3" fillId="11" borderId="3" xfId="0" applyFont="1" applyFill="1" applyBorder="1" applyAlignment="1">
      <alignment horizontal="center"/>
    </xf>
    <xf numFmtId="0" fontId="3" fillId="11" borderId="4" xfId="0" applyFont="1" applyFill="1" applyBorder="1" applyAlignment="1">
      <alignment horizontal="center"/>
    </xf>
    <xf numFmtId="0" fontId="3" fillId="10" borderId="1" xfId="0" applyFont="1" applyFill="1" applyBorder="1" applyAlignment="1" applyProtection="1">
      <alignment horizontal="center" vertical="center" textRotation="90" wrapText="1"/>
      <protection locked="0"/>
    </xf>
    <xf numFmtId="0" fontId="3" fillId="10" borderId="5" xfId="0" applyFont="1" applyFill="1" applyBorder="1" applyAlignment="1" applyProtection="1">
      <alignment horizontal="center" vertical="center" textRotation="90" wrapText="1"/>
      <protection locked="0"/>
    </xf>
    <xf numFmtId="0" fontId="3" fillId="10" borderId="11" xfId="0" applyFont="1" applyFill="1" applyBorder="1" applyAlignment="1" applyProtection="1">
      <alignment horizontal="center" vertical="center" textRotation="90" wrapText="1"/>
      <protection locked="0"/>
    </xf>
    <xf numFmtId="0" fontId="3" fillId="11" borderId="21" xfId="0" applyFont="1" applyFill="1" applyBorder="1" applyAlignment="1" applyProtection="1">
      <alignment horizontal="right" vertical="center" wrapText="1"/>
      <protection locked="0"/>
    </xf>
    <xf numFmtId="0" fontId="3" fillId="11" borderId="64" xfId="0" applyFont="1" applyFill="1" applyBorder="1" applyAlignment="1" applyProtection="1">
      <alignment horizontal="right" vertical="center" wrapText="1"/>
      <protection locked="0"/>
    </xf>
    <xf numFmtId="0" fontId="3" fillId="11" borderId="23" xfId="0" applyFont="1" applyFill="1" applyBorder="1" applyAlignment="1" applyProtection="1">
      <alignment horizontal="right" vertical="center" wrapText="1"/>
      <protection locked="0"/>
    </xf>
    <xf numFmtId="0" fontId="3" fillId="11" borderId="58" xfId="0" applyFont="1" applyFill="1" applyBorder="1" applyAlignment="1" applyProtection="1">
      <alignment horizontal="right" vertical="center" wrapText="1"/>
      <protection locked="0"/>
    </xf>
    <xf numFmtId="0" fontId="3" fillId="11" borderId="65" xfId="0" applyFont="1" applyFill="1" applyBorder="1" applyAlignment="1" applyProtection="1">
      <alignment horizontal="right" vertical="center" wrapText="1"/>
      <protection locked="0"/>
    </xf>
    <xf numFmtId="0" fontId="3" fillId="11" borderId="51" xfId="0" applyFont="1" applyFill="1" applyBorder="1" applyAlignment="1" applyProtection="1">
      <alignment horizontal="right" vertical="center" wrapText="1"/>
      <protection locked="0"/>
    </xf>
    <xf numFmtId="0" fontId="3" fillId="11" borderId="2" xfId="0" applyFont="1" applyFill="1" applyBorder="1" applyAlignment="1">
      <alignment horizontal="center" vertical="center"/>
    </xf>
    <xf numFmtId="0" fontId="3" fillId="11" borderId="3" xfId="0" applyFont="1" applyFill="1" applyBorder="1" applyAlignment="1">
      <alignment horizontal="center" vertical="center"/>
    </xf>
    <xf numFmtId="0" fontId="3" fillId="11" borderId="4" xfId="0" applyFont="1" applyFill="1" applyBorder="1" applyAlignment="1">
      <alignment horizontal="center" vertical="center"/>
    </xf>
    <xf numFmtId="0" fontId="0" fillId="0" borderId="1"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3" fillId="10" borderId="23" xfId="0" applyFont="1" applyFill="1" applyBorder="1" applyAlignment="1" applyProtection="1">
      <alignment horizontal="center" vertical="center" textRotation="90" wrapText="1"/>
      <protection locked="0"/>
    </xf>
    <xf numFmtId="0" fontId="3" fillId="10" borderId="53" xfId="0" applyFont="1" applyFill="1" applyBorder="1" applyAlignment="1" applyProtection="1">
      <alignment horizontal="center" vertical="center" textRotation="90" wrapText="1"/>
      <protection locked="0"/>
    </xf>
    <xf numFmtId="0" fontId="3" fillId="10" borderId="51" xfId="0" applyFont="1" applyFill="1" applyBorder="1" applyAlignment="1" applyProtection="1">
      <alignment horizontal="center" vertical="center" textRotation="90" wrapText="1"/>
      <protection locked="0"/>
    </xf>
    <xf numFmtId="0" fontId="0" fillId="0" borderId="3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37"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21" fillId="9" borderId="0" xfId="0" applyFont="1" applyFill="1" applyAlignment="1" applyProtection="1">
      <alignment horizontal="left" vertical="top" wrapText="1"/>
      <protection locked="0"/>
    </xf>
    <xf numFmtId="0" fontId="3" fillId="11" borderId="2" xfId="0" applyFont="1" applyFill="1" applyBorder="1" applyAlignment="1" applyProtection="1">
      <alignment horizontal="right" vertical="top" wrapText="1"/>
      <protection locked="0"/>
    </xf>
    <xf numFmtId="0" fontId="3" fillId="11" borderId="3" xfId="0" applyFont="1" applyFill="1" applyBorder="1" applyAlignment="1" applyProtection="1">
      <alignment horizontal="right" vertical="top" wrapText="1"/>
      <protection locked="0"/>
    </xf>
    <xf numFmtId="0" fontId="3" fillId="11" borderId="4" xfId="0" applyFont="1" applyFill="1" applyBorder="1" applyAlignment="1" applyProtection="1">
      <alignment horizontal="right" vertical="top" wrapText="1"/>
      <protection locked="0"/>
    </xf>
    <xf numFmtId="1" fontId="3" fillId="10" borderId="58" xfId="0" applyNumberFormat="1" applyFont="1" applyFill="1" applyBorder="1" applyAlignment="1" applyProtection="1">
      <alignment horizontal="center"/>
      <protection locked="0"/>
    </xf>
    <xf numFmtId="1" fontId="3" fillId="10" borderId="51" xfId="0" applyNumberFormat="1" applyFont="1" applyFill="1" applyBorder="1" applyAlignment="1" applyProtection="1">
      <alignment horizontal="center"/>
      <protection locked="0"/>
    </xf>
    <xf numFmtId="0" fontId="3" fillId="0" borderId="2"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2" fillId="15" borderId="1" xfId="0" applyFont="1" applyFill="1" applyBorder="1" applyAlignment="1" applyProtection="1">
      <alignment horizontal="center" textRotation="90"/>
      <protection locked="0"/>
    </xf>
    <xf numFmtId="0" fontId="2" fillId="15" borderId="11" xfId="0" applyFont="1" applyFill="1" applyBorder="1" applyAlignment="1" applyProtection="1">
      <alignment horizontal="center" textRotation="90"/>
      <protection locked="0"/>
    </xf>
    <xf numFmtId="0" fontId="18" fillId="11" borderId="2" xfId="0" applyFont="1" applyFill="1" applyBorder="1" applyAlignment="1" applyProtection="1">
      <alignment horizontal="center" vertical="top" wrapText="1"/>
      <protection locked="0"/>
    </xf>
    <xf numFmtId="0" fontId="18" fillId="11" borderId="3" xfId="0" applyFont="1" applyFill="1" applyBorder="1" applyAlignment="1" applyProtection="1">
      <alignment horizontal="center" vertical="top" wrapText="1"/>
      <protection locked="0"/>
    </xf>
    <xf numFmtId="0" fontId="18" fillId="11" borderId="4"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protection locked="0"/>
    </xf>
    <xf numFmtId="0" fontId="3" fillId="11" borderId="2" xfId="0" applyFont="1" applyFill="1" applyBorder="1" applyAlignment="1" applyProtection="1">
      <alignment horizontal="right" wrapText="1"/>
      <protection locked="0"/>
    </xf>
    <xf numFmtId="0" fontId="3" fillId="11" borderId="3" xfId="0" applyFont="1" applyFill="1" applyBorder="1" applyAlignment="1" applyProtection="1">
      <alignment horizontal="right" wrapText="1"/>
      <protection locked="0"/>
    </xf>
    <xf numFmtId="0" fontId="3" fillId="10" borderId="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2" xfId="0" applyFont="1" applyFill="1" applyBorder="1" applyAlignment="1">
      <alignment horizontal="center" wrapText="1"/>
    </xf>
    <xf numFmtId="0" fontId="3" fillId="10" borderId="3" xfId="0" applyFont="1" applyFill="1" applyBorder="1" applyAlignment="1">
      <alignment horizontal="center" wrapText="1"/>
    </xf>
    <xf numFmtId="0" fontId="3" fillId="10" borderId="4" xfId="0" applyFont="1" applyFill="1" applyBorder="1" applyAlignment="1">
      <alignment horizontal="center" wrapText="1"/>
    </xf>
    <xf numFmtId="0" fontId="3" fillId="3" borderId="1"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0" fillId="8" borderId="57" xfId="0" applyFill="1" applyBorder="1" applyAlignment="1">
      <alignment horizontal="center" vertical="center" textRotation="90"/>
    </xf>
    <xf numFmtId="0" fontId="0" fillId="8" borderId="40" xfId="0" applyFill="1" applyBorder="1" applyAlignment="1">
      <alignment horizontal="center" vertical="center" textRotation="90"/>
    </xf>
    <xf numFmtId="0" fontId="0" fillId="8" borderId="46" xfId="0" applyFill="1" applyBorder="1" applyAlignment="1">
      <alignment horizontal="center" vertical="center" textRotation="90"/>
    </xf>
    <xf numFmtId="0" fontId="0" fillId="8" borderId="61" xfId="0" applyFill="1" applyBorder="1" applyAlignment="1">
      <alignment horizontal="center" vertical="center" textRotation="90"/>
    </xf>
    <xf numFmtId="0" fontId="0" fillId="11" borderId="42" xfId="0" applyFill="1" applyBorder="1" applyAlignment="1">
      <alignment horizontal="center" vertical="center" textRotation="90"/>
    </xf>
    <xf numFmtId="0" fontId="0" fillId="11" borderId="61" xfId="0" applyFill="1" applyBorder="1" applyAlignment="1">
      <alignment horizontal="center" vertical="center" textRotation="90"/>
    </xf>
    <xf numFmtId="0" fontId="0" fillId="11" borderId="5" xfId="0" applyFill="1" applyBorder="1" applyAlignment="1">
      <alignment horizontal="left" vertical="top"/>
    </xf>
    <xf numFmtId="0" fontId="0" fillId="11" borderId="11" xfId="0" applyFill="1" applyBorder="1" applyAlignment="1">
      <alignment horizontal="left" vertical="top"/>
    </xf>
    <xf numFmtId="0" fontId="37" fillId="16" borderId="21" xfId="0" applyFont="1" applyFill="1" applyBorder="1" applyAlignment="1">
      <alignment vertical="center" wrapText="1"/>
    </xf>
    <xf numFmtId="0" fontId="37" fillId="16" borderId="5" xfId="0" applyFont="1" applyFill="1" applyBorder="1" applyAlignment="1">
      <alignment vertical="center" wrapText="1"/>
    </xf>
    <xf numFmtId="0" fontId="37" fillId="16" borderId="11" xfId="0" applyFont="1" applyFill="1" applyBorder="1" applyAlignment="1">
      <alignment vertical="center" wrapText="1"/>
    </xf>
    <xf numFmtId="0" fontId="0" fillId="12" borderId="24" xfId="0" applyFill="1" applyBorder="1" applyAlignment="1">
      <alignment horizontal="left" vertical="center" wrapText="1"/>
    </xf>
    <xf numFmtId="0" fontId="0" fillId="12" borderId="27" xfId="0" applyFill="1" applyBorder="1" applyAlignment="1">
      <alignment horizontal="left" vertical="center" wrapText="1"/>
    </xf>
    <xf numFmtId="0" fontId="0" fillId="12" borderId="30" xfId="0" applyFill="1" applyBorder="1" applyAlignment="1">
      <alignment horizontal="left" vertical="center" wrapText="1"/>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2" fillId="2" borderId="73" xfId="0" applyFont="1" applyFill="1" applyBorder="1" applyAlignment="1">
      <alignment horizontal="center" vertical="center" wrapText="1"/>
    </xf>
    <xf numFmtId="0" fontId="2" fillId="2" borderId="74" xfId="0" applyFont="1" applyFill="1" applyBorder="1" applyAlignment="1">
      <alignment horizontal="center" vertical="center" wrapText="1"/>
    </xf>
    <xf numFmtId="0" fontId="35" fillId="2" borderId="74" xfId="0" applyFont="1" applyFill="1" applyBorder="1" applyAlignment="1">
      <alignment horizontal="center" vertical="center" wrapText="1"/>
    </xf>
    <xf numFmtId="0" fontId="35" fillId="2" borderId="75" xfId="0" applyFont="1" applyFill="1" applyBorder="1" applyAlignment="1">
      <alignment horizontal="center" vertical="center" wrapText="1"/>
    </xf>
    <xf numFmtId="0" fontId="36" fillId="16" borderId="77" xfId="0" applyFont="1" applyFill="1" applyBorder="1" applyAlignment="1">
      <alignment horizontal="center" vertical="center" wrapText="1"/>
    </xf>
    <xf numFmtId="0" fontId="36" fillId="16" borderId="78" xfId="0" applyFont="1" applyFill="1" applyBorder="1" applyAlignment="1">
      <alignment horizontal="center" vertical="center" wrapText="1"/>
    </xf>
    <xf numFmtId="0" fontId="36" fillId="16" borderId="79" xfId="0" applyFont="1" applyFill="1" applyBorder="1" applyAlignment="1">
      <alignment horizontal="center" vertical="center" wrapText="1"/>
    </xf>
    <xf numFmtId="0" fontId="36" fillId="12" borderId="77" xfId="0" applyFont="1" applyFill="1" applyBorder="1" applyAlignment="1">
      <alignment horizontal="center" vertical="center" wrapText="1"/>
    </xf>
    <xf numFmtId="0" fontId="36" fillId="12" borderId="7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0" fillId="11" borderId="28" xfId="0" applyFont="1" applyFill="1" applyBorder="1" applyAlignment="1">
      <alignment horizontal="center" vertical="top" wrapText="1"/>
    </xf>
    <xf numFmtId="0" fontId="0" fillId="11" borderId="13" xfId="0" applyFont="1" applyFill="1" applyBorder="1" applyAlignment="1">
      <alignment horizontal="center" vertical="top" wrapText="1"/>
    </xf>
    <xf numFmtId="0" fontId="0" fillId="11" borderId="35" xfId="0" applyFont="1" applyFill="1" applyBorder="1" applyAlignment="1">
      <alignment horizontal="center" vertical="top" wrapText="1"/>
    </xf>
    <xf numFmtId="0" fontId="0" fillId="11" borderId="44" xfId="0" applyFont="1" applyFill="1" applyBorder="1" applyAlignment="1">
      <alignment horizontal="center" vertical="top" wrapText="1"/>
    </xf>
    <xf numFmtId="0" fontId="0" fillId="11" borderId="29" xfId="0" applyFont="1" applyFill="1" applyBorder="1" applyAlignment="1">
      <alignment horizontal="center" vertical="top" wrapText="1"/>
    </xf>
    <xf numFmtId="0" fontId="0" fillId="8" borderId="5" xfId="0" applyFill="1" applyBorder="1" applyAlignment="1">
      <alignment horizontal="left" vertical="top" wrapText="1"/>
    </xf>
    <xf numFmtId="0" fontId="0" fillId="8" borderId="42" xfId="0" applyFill="1" applyBorder="1" applyAlignment="1">
      <alignment horizontal="left" vertical="top" wrapText="1"/>
    </xf>
    <xf numFmtId="0" fontId="0" fillId="8" borderId="57" xfId="0" applyFill="1" applyBorder="1" applyAlignment="1">
      <alignment horizontal="left" vertical="top" wrapText="1"/>
    </xf>
  </cellXfs>
  <cellStyles count="4">
    <cellStyle name="Comma" xfId="2" builtinId="3"/>
    <cellStyle name="Currency" xfId="3" builtinId="4"/>
    <cellStyle name="Normal" xfId="0" builtinId="0"/>
    <cellStyle name="Percent" xfId="1" builtinId="5"/>
  </cellStyles>
  <dxfs count="19">
    <dxf>
      <fill>
        <patternFill>
          <bgColor rgb="FF00B050"/>
        </patternFill>
      </fill>
    </dxf>
    <dxf>
      <fill>
        <patternFill>
          <bgColor rgb="FFFF0000"/>
        </patternFill>
      </fill>
    </dxf>
    <dxf>
      <font>
        <color theme="0"/>
      </font>
      <fill>
        <patternFill>
          <bgColor rgb="FFC00000"/>
        </patternFill>
      </fill>
    </dxf>
    <dxf>
      <fill>
        <patternFill>
          <bgColor rgb="FFFFFF00"/>
        </patternFill>
      </fill>
    </dxf>
    <dxf>
      <fill>
        <patternFill>
          <bgColor theme="0" tint="-0.14996795556505021"/>
        </patternFill>
      </fill>
    </dxf>
    <dxf>
      <fill>
        <patternFill>
          <bgColor rgb="FF92D050"/>
        </patternFill>
      </fill>
    </dxf>
    <dxf>
      <fill>
        <patternFill>
          <bgColor rgb="FF92D050"/>
        </patternFill>
      </fill>
    </dxf>
    <dxf>
      <fill>
        <patternFill>
          <bgColor rgb="FF00B050"/>
        </patternFill>
      </fill>
    </dxf>
    <dxf>
      <fill>
        <patternFill>
          <bgColor rgb="FFFF0000"/>
        </patternFill>
      </fill>
    </dxf>
    <dxf>
      <font>
        <color theme="0"/>
      </font>
      <fill>
        <patternFill>
          <bgColor rgb="FFC00000"/>
        </patternFill>
      </fill>
    </dxf>
    <dxf>
      <fill>
        <patternFill>
          <bgColor rgb="FFFFFF00"/>
        </patternFill>
      </fill>
    </dxf>
    <dxf>
      <fill>
        <patternFill>
          <bgColor theme="0" tint="-0.14996795556505021"/>
        </patternFill>
      </fill>
    </dxf>
    <dxf>
      <fill>
        <patternFill>
          <bgColor rgb="FF92D050"/>
        </patternFill>
      </fill>
    </dxf>
    <dxf>
      <fill>
        <patternFill>
          <bgColor rgb="FF00B050"/>
        </patternFill>
      </fill>
    </dxf>
    <dxf>
      <fill>
        <patternFill>
          <bgColor rgb="FFFF0000"/>
        </patternFill>
      </fill>
    </dxf>
    <dxf>
      <font>
        <color theme="0"/>
      </font>
      <fill>
        <patternFill>
          <bgColor rgb="FFC00000"/>
        </patternFill>
      </fill>
    </dxf>
    <dxf>
      <fill>
        <patternFill>
          <bgColor rgb="FFFFFF00"/>
        </patternFill>
      </fill>
    </dxf>
    <dxf>
      <fill>
        <patternFill>
          <bgColor rgb="FFFFCCC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9AD15-3AF1-4993-81FB-3466A60C955C}">
  <sheetPr>
    <tabColor theme="6"/>
    <pageSetUpPr fitToPage="1"/>
  </sheetPr>
  <dimension ref="A1:L64"/>
  <sheetViews>
    <sheetView tabSelected="1" zoomScale="95" zoomScaleNormal="95" workbookViewId="0">
      <selection sqref="A1:A3"/>
    </sheetView>
  </sheetViews>
  <sheetFormatPr defaultColWidth="9.109375" defaultRowHeight="14.4" x14ac:dyDescent="0.3"/>
  <cols>
    <col min="1" max="1" width="15.6640625" style="130" customWidth="1"/>
    <col min="2" max="3" width="30.6640625" style="130" customWidth="1"/>
    <col min="4" max="4" width="15.6640625" style="130" customWidth="1"/>
    <col min="5" max="5" width="20.6640625" style="130" customWidth="1"/>
    <col min="6" max="6" width="60.6640625" style="131" customWidth="1"/>
    <col min="7" max="7" width="20.6640625" style="131" customWidth="1"/>
    <col min="8" max="12" width="3.77734375" style="83" customWidth="1"/>
    <col min="17" max="21" width="60.6640625" customWidth="1"/>
  </cols>
  <sheetData>
    <row r="1" spans="1:12" ht="25.2" customHeight="1" thickBot="1" x14ac:dyDescent="0.35">
      <c r="A1" s="353" t="s">
        <v>139</v>
      </c>
      <c r="B1" s="353" t="s">
        <v>140</v>
      </c>
      <c r="C1" s="353" t="s">
        <v>141</v>
      </c>
      <c r="D1" s="353" t="s">
        <v>142</v>
      </c>
      <c r="E1" s="353" t="s">
        <v>143</v>
      </c>
      <c r="F1" s="353" t="s">
        <v>144</v>
      </c>
      <c r="G1" s="350" t="s">
        <v>145</v>
      </c>
      <c r="H1" s="351"/>
      <c r="I1" s="351"/>
      <c r="J1" s="351"/>
      <c r="K1" s="351"/>
      <c r="L1" s="352"/>
    </row>
    <row r="2" spans="1:12" ht="30" customHeight="1" thickBot="1" x14ac:dyDescent="0.35">
      <c r="A2" s="354"/>
      <c r="B2" s="354"/>
      <c r="C2" s="354"/>
      <c r="D2" s="354"/>
      <c r="E2" s="354"/>
      <c r="F2" s="354"/>
      <c r="G2" s="353" t="s">
        <v>146</v>
      </c>
      <c r="H2" s="355" t="s">
        <v>147</v>
      </c>
      <c r="I2" s="356"/>
      <c r="J2" s="356"/>
      <c r="K2" s="356"/>
      <c r="L2" s="357"/>
    </row>
    <row r="3" spans="1:12" ht="25.2" customHeight="1" thickBot="1" x14ac:dyDescent="0.35">
      <c r="A3" s="358"/>
      <c r="B3" s="358"/>
      <c r="C3" s="358"/>
      <c r="D3" s="358"/>
      <c r="E3" s="358"/>
      <c r="F3" s="358"/>
      <c r="G3" s="354"/>
      <c r="H3" s="89" t="s">
        <v>148</v>
      </c>
      <c r="I3" s="90" t="s">
        <v>148</v>
      </c>
      <c r="J3" s="91" t="s">
        <v>148</v>
      </c>
      <c r="K3" s="92" t="s">
        <v>148</v>
      </c>
      <c r="L3" s="93" t="s">
        <v>148</v>
      </c>
    </row>
    <row r="4" spans="1:12" ht="12.9" customHeight="1" thickBot="1" x14ac:dyDescent="0.35">
      <c r="A4" s="348"/>
      <c r="B4" s="348"/>
      <c r="C4" s="348"/>
      <c r="D4" s="338"/>
      <c r="E4" s="348"/>
      <c r="F4" s="268" t="s">
        <v>149</v>
      </c>
      <c r="G4" s="339" t="s">
        <v>149</v>
      </c>
      <c r="H4" s="340"/>
      <c r="I4" s="340"/>
      <c r="J4" s="340"/>
      <c r="K4" s="340"/>
      <c r="L4" s="341"/>
    </row>
    <row r="5" spans="1:12" ht="12.9" customHeight="1" x14ac:dyDescent="0.3">
      <c r="A5" s="345"/>
      <c r="B5" s="345"/>
      <c r="C5" s="345"/>
      <c r="D5" s="336"/>
      <c r="E5" s="345"/>
      <c r="F5" s="94"/>
      <c r="G5" s="95"/>
      <c r="H5" s="96"/>
      <c r="I5" s="97"/>
      <c r="J5" s="97"/>
      <c r="K5" s="97"/>
      <c r="L5" s="98"/>
    </row>
    <row r="6" spans="1:12" ht="12.9" customHeight="1" x14ac:dyDescent="0.3">
      <c r="A6" s="345"/>
      <c r="B6" s="345"/>
      <c r="C6" s="345"/>
      <c r="D6" s="336"/>
      <c r="E6" s="345"/>
      <c r="F6" s="272"/>
      <c r="G6" s="273"/>
      <c r="H6" s="274"/>
      <c r="I6" s="275"/>
      <c r="J6" s="275"/>
      <c r="K6" s="275"/>
      <c r="L6" s="276"/>
    </row>
    <row r="7" spans="1:12" ht="12.9" customHeight="1" thickBot="1" x14ac:dyDescent="0.35">
      <c r="A7" s="345"/>
      <c r="B7" s="345"/>
      <c r="C7" s="345"/>
      <c r="D7" s="336"/>
      <c r="E7" s="345"/>
      <c r="F7" s="99"/>
      <c r="G7" s="100"/>
      <c r="H7" s="101"/>
      <c r="I7" s="102"/>
      <c r="J7" s="102"/>
      <c r="K7" s="102"/>
      <c r="L7" s="103"/>
    </row>
    <row r="8" spans="1:12" ht="12.9" customHeight="1" thickBot="1" x14ac:dyDescent="0.35">
      <c r="A8" s="345"/>
      <c r="B8" s="345"/>
      <c r="C8" s="345"/>
      <c r="D8" s="336"/>
      <c r="E8" s="345"/>
      <c r="F8" s="270" t="s">
        <v>150</v>
      </c>
      <c r="G8" s="342" t="s">
        <v>150</v>
      </c>
      <c r="H8" s="343"/>
      <c r="I8" s="343"/>
      <c r="J8" s="343"/>
      <c r="K8" s="343"/>
      <c r="L8" s="344"/>
    </row>
    <row r="9" spans="1:12" ht="12.9" customHeight="1" x14ac:dyDescent="0.3">
      <c r="A9" s="345"/>
      <c r="B9" s="345"/>
      <c r="C9" s="345"/>
      <c r="D9" s="336"/>
      <c r="E9" s="345"/>
      <c r="F9" s="104"/>
      <c r="G9" s="105"/>
      <c r="H9" s="106"/>
      <c r="I9" s="107"/>
      <c r="J9" s="107"/>
      <c r="K9" s="107"/>
      <c r="L9" s="108"/>
    </row>
    <row r="10" spans="1:12" ht="12.9" customHeight="1" x14ac:dyDescent="0.3">
      <c r="A10" s="345"/>
      <c r="B10" s="345"/>
      <c r="C10" s="345"/>
      <c r="D10" s="336"/>
      <c r="E10" s="345"/>
      <c r="F10" s="104"/>
      <c r="G10" s="109"/>
      <c r="H10" s="110"/>
      <c r="I10" s="111"/>
      <c r="J10" s="111"/>
      <c r="K10" s="111"/>
      <c r="L10" s="112"/>
    </row>
    <row r="11" spans="1:12" ht="12.9" customHeight="1" x14ac:dyDescent="0.3">
      <c r="A11" s="345"/>
      <c r="B11" s="345"/>
      <c r="C11" s="345"/>
      <c r="D11" s="336"/>
      <c r="E11" s="345"/>
      <c r="F11" s="113"/>
      <c r="G11" s="114"/>
      <c r="H11" s="110"/>
      <c r="I11" s="111"/>
      <c r="J11" s="111"/>
      <c r="K11" s="111"/>
      <c r="L11" s="112"/>
    </row>
    <row r="12" spans="1:12" ht="12.9" customHeight="1" x14ac:dyDescent="0.3">
      <c r="A12" s="345"/>
      <c r="B12" s="345"/>
      <c r="C12" s="345"/>
      <c r="D12" s="336"/>
      <c r="E12" s="345"/>
      <c r="F12" s="115"/>
      <c r="G12" s="114"/>
      <c r="H12" s="110"/>
      <c r="I12" s="111"/>
      <c r="J12" s="111"/>
      <c r="K12" s="111"/>
      <c r="L12" s="112"/>
    </row>
    <row r="13" spans="1:12" ht="12.9" customHeight="1" thickBot="1" x14ac:dyDescent="0.35">
      <c r="A13" s="345"/>
      <c r="B13" s="345"/>
      <c r="C13" s="345"/>
      <c r="D13" s="336"/>
      <c r="E13" s="345"/>
      <c r="F13" s="116"/>
      <c r="G13" s="117"/>
      <c r="H13" s="118"/>
      <c r="I13" s="119"/>
      <c r="J13" s="119"/>
      <c r="K13" s="119"/>
      <c r="L13" s="120"/>
    </row>
    <row r="14" spans="1:12" ht="12.9" customHeight="1" thickBot="1" x14ac:dyDescent="0.35">
      <c r="A14" s="345"/>
      <c r="B14" s="345"/>
      <c r="C14" s="345"/>
      <c r="D14" s="336"/>
      <c r="E14" s="338"/>
      <c r="F14" s="268" t="s">
        <v>149</v>
      </c>
      <c r="G14" s="339" t="s">
        <v>149</v>
      </c>
      <c r="H14" s="340"/>
      <c r="I14" s="340"/>
      <c r="J14" s="340"/>
      <c r="K14" s="340"/>
      <c r="L14" s="341"/>
    </row>
    <row r="15" spans="1:12" ht="12.9" customHeight="1" x14ac:dyDescent="0.3">
      <c r="A15" s="345"/>
      <c r="B15" s="345"/>
      <c r="C15" s="345"/>
      <c r="D15" s="336"/>
      <c r="E15" s="336"/>
      <c r="F15" s="94"/>
      <c r="G15" s="95"/>
      <c r="H15" s="96"/>
      <c r="I15" s="97"/>
      <c r="J15" s="97"/>
      <c r="K15" s="97"/>
      <c r="L15" s="98"/>
    </row>
    <row r="16" spans="1:12" ht="12.9" customHeight="1" x14ac:dyDescent="0.3">
      <c r="A16" s="345"/>
      <c r="B16" s="345"/>
      <c r="C16" s="345"/>
      <c r="D16" s="336"/>
      <c r="E16" s="336"/>
      <c r="F16" s="94"/>
      <c r="G16" s="273"/>
      <c r="H16" s="274"/>
      <c r="I16" s="275"/>
      <c r="J16" s="275"/>
      <c r="K16" s="275"/>
      <c r="L16" s="276"/>
    </row>
    <row r="17" spans="1:12" ht="12.9" customHeight="1" thickBot="1" x14ac:dyDescent="0.35">
      <c r="A17" s="345"/>
      <c r="B17" s="345"/>
      <c r="C17" s="345"/>
      <c r="D17" s="336"/>
      <c r="E17" s="336"/>
      <c r="F17" s="94"/>
      <c r="G17" s="100"/>
      <c r="H17" s="101"/>
      <c r="I17" s="102"/>
      <c r="J17" s="102"/>
      <c r="K17" s="102"/>
      <c r="L17" s="103"/>
    </row>
    <row r="18" spans="1:12" ht="12.9" customHeight="1" thickBot="1" x14ac:dyDescent="0.35">
      <c r="A18" s="345"/>
      <c r="B18" s="345"/>
      <c r="C18" s="345"/>
      <c r="D18" s="336"/>
      <c r="E18" s="336"/>
      <c r="F18" s="270" t="s">
        <v>150</v>
      </c>
      <c r="G18" s="342" t="s">
        <v>150</v>
      </c>
      <c r="H18" s="343"/>
      <c r="I18" s="343"/>
      <c r="J18" s="343"/>
      <c r="K18" s="343"/>
      <c r="L18" s="344"/>
    </row>
    <row r="19" spans="1:12" ht="12.9" customHeight="1" x14ac:dyDescent="0.3">
      <c r="A19" s="345"/>
      <c r="B19" s="345"/>
      <c r="C19" s="345"/>
      <c r="D19" s="336"/>
      <c r="E19" s="336"/>
      <c r="F19" s="121"/>
      <c r="G19" s="105"/>
      <c r="H19" s="106"/>
      <c r="I19" s="107"/>
      <c r="J19" s="107"/>
      <c r="K19" s="107"/>
      <c r="L19" s="108"/>
    </row>
    <row r="20" spans="1:12" ht="12.9" customHeight="1" x14ac:dyDescent="0.3">
      <c r="A20" s="345"/>
      <c r="B20" s="345"/>
      <c r="C20" s="345"/>
      <c r="D20" s="336"/>
      <c r="E20" s="336"/>
      <c r="F20" s="104"/>
      <c r="G20" s="109"/>
      <c r="H20" s="110"/>
      <c r="I20" s="111"/>
      <c r="J20" s="111"/>
      <c r="K20" s="111"/>
      <c r="L20" s="112"/>
    </row>
    <row r="21" spans="1:12" ht="12.9" customHeight="1" x14ac:dyDescent="0.3">
      <c r="A21" s="345"/>
      <c r="B21" s="345"/>
      <c r="C21" s="345"/>
      <c r="D21" s="336"/>
      <c r="E21" s="336"/>
      <c r="F21" s="113"/>
      <c r="G21" s="114"/>
      <c r="H21" s="110"/>
      <c r="I21" s="111"/>
      <c r="J21" s="111"/>
      <c r="K21" s="111"/>
      <c r="L21" s="112"/>
    </row>
    <row r="22" spans="1:12" ht="12.9" customHeight="1" x14ac:dyDescent="0.3">
      <c r="A22" s="345"/>
      <c r="B22" s="345"/>
      <c r="C22" s="345"/>
      <c r="D22" s="336"/>
      <c r="E22" s="336"/>
      <c r="F22" s="115"/>
      <c r="G22" s="114"/>
      <c r="H22" s="110"/>
      <c r="I22" s="111"/>
      <c r="J22" s="111"/>
      <c r="K22" s="111"/>
      <c r="L22" s="112"/>
    </row>
    <row r="23" spans="1:12" ht="12.9" customHeight="1" thickBot="1" x14ac:dyDescent="0.35">
      <c r="A23" s="345"/>
      <c r="B23" s="345"/>
      <c r="C23" s="345"/>
      <c r="D23" s="336"/>
      <c r="E23" s="337"/>
      <c r="F23" s="115"/>
      <c r="G23" s="117"/>
      <c r="H23" s="118"/>
      <c r="I23" s="119"/>
      <c r="J23" s="119"/>
      <c r="K23" s="119"/>
      <c r="L23" s="120"/>
    </row>
    <row r="24" spans="1:12" ht="12.9" customHeight="1" thickBot="1" x14ac:dyDescent="0.35">
      <c r="A24" s="345"/>
      <c r="B24" s="345"/>
      <c r="C24" s="345"/>
      <c r="D24" s="336"/>
      <c r="E24" s="348"/>
      <c r="F24" s="269" t="s">
        <v>149</v>
      </c>
      <c r="G24" s="339" t="s">
        <v>149</v>
      </c>
      <c r="H24" s="340"/>
      <c r="I24" s="340"/>
      <c r="J24" s="340"/>
      <c r="K24" s="340"/>
      <c r="L24" s="341"/>
    </row>
    <row r="25" spans="1:12" ht="12.9" customHeight="1" x14ac:dyDescent="0.3">
      <c r="A25" s="345"/>
      <c r="B25" s="345"/>
      <c r="C25" s="345"/>
      <c r="D25" s="336"/>
      <c r="E25" s="345"/>
      <c r="F25" s="94"/>
      <c r="G25" s="95"/>
      <c r="H25" s="96"/>
      <c r="I25" s="97"/>
      <c r="J25" s="97"/>
      <c r="K25" s="97"/>
      <c r="L25" s="98"/>
    </row>
    <row r="26" spans="1:12" ht="12.9" customHeight="1" x14ac:dyDescent="0.3">
      <c r="A26" s="345"/>
      <c r="B26" s="345"/>
      <c r="C26" s="345"/>
      <c r="D26" s="336"/>
      <c r="E26" s="345"/>
      <c r="F26" s="94"/>
      <c r="G26" s="273"/>
      <c r="H26" s="274"/>
      <c r="I26" s="275"/>
      <c r="J26" s="275"/>
      <c r="K26" s="275"/>
      <c r="L26" s="276"/>
    </row>
    <row r="27" spans="1:12" ht="12.9" customHeight="1" thickBot="1" x14ac:dyDescent="0.35">
      <c r="A27" s="345"/>
      <c r="B27" s="345"/>
      <c r="C27" s="345"/>
      <c r="D27" s="336"/>
      <c r="E27" s="345"/>
      <c r="F27" s="94"/>
      <c r="G27" s="100"/>
      <c r="H27" s="101"/>
      <c r="I27" s="102"/>
      <c r="J27" s="102"/>
      <c r="K27" s="102"/>
      <c r="L27" s="103"/>
    </row>
    <row r="28" spans="1:12" ht="12.9" customHeight="1" thickBot="1" x14ac:dyDescent="0.35">
      <c r="A28" s="345"/>
      <c r="B28" s="345"/>
      <c r="C28" s="345"/>
      <c r="D28" s="336"/>
      <c r="E28" s="345"/>
      <c r="F28" s="270" t="s">
        <v>150</v>
      </c>
      <c r="G28" s="342" t="s">
        <v>150</v>
      </c>
      <c r="H28" s="343"/>
      <c r="I28" s="343"/>
      <c r="J28" s="343"/>
      <c r="K28" s="343"/>
      <c r="L28" s="344"/>
    </row>
    <row r="29" spans="1:12" ht="12.9" customHeight="1" x14ac:dyDescent="0.3">
      <c r="A29" s="345"/>
      <c r="B29" s="345"/>
      <c r="C29" s="345"/>
      <c r="D29" s="336"/>
      <c r="E29" s="345"/>
      <c r="F29" s="121"/>
      <c r="G29" s="105"/>
      <c r="H29" s="106"/>
      <c r="I29" s="107"/>
      <c r="J29" s="107"/>
      <c r="K29" s="107"/>
      <c r="L29" s="108"/>
    </row>
    <row r="30" spans="1:12" ht="12.9" customHeight="1" x14ac:dyDescent="0.3">
      <c r="A30" s="345"/>
      <c r="B30" s="345"/>
      <c r="C30" s="345"/>
      <c r="D30" s="336"/>
      <c r="E30" s="349"/>
      <c r="F30" s="104"/>
      <c r="G30" s="109"/>
      <c r="H30" s="110"/>
      <c r="I30" s="111"/>
      <c r="J30" s="111"/>
      <c r="K30" s="111"/>
      <c r="L30" s="112"/>
    </row>
    <row r="31" spans="1:12" ht="12.9" customHeight="1" x14ac:dyDescent="0.3">
      <c r="A31" s="345"/>
      <c r="B31" s="345"/>
      <c r="C31" s="345"/>
      <c r="D31" s="336"/>
      <c r="E31" s="345"/>
      <c r="F31" s="113"/>
      <c r="G31" s="114"/>
      <c r="H31" s="110"/>
      <c r="I31" s="111"/>
      <c r="J31" s="111"/>
      <c r="K31" s="111"/>
      <c r="L31" s="112"/>
    </row>
    <row r="32" spans="1:12" ht="12.9" customHeight="1" x14ac:dyDescent="0.3">
      <c r="A32" s="345"/>
      <c r="B32" s="345"/>
      <c r="C32" s="345"/>
      <c r="D32" s="336"/>
      <c r="E32" s="345"/>
      <c r="F32" s="115"/>
      <c r="G32" s="114"/>
      <c r="H32" s="110"/>
      <c r="I32" s="111"/>
      <c r="J32" s="111"/>
      <c r="K32" s="111"/>
      <c r="L32" s="112"/>
    </row>
    <row r="33" spans="1:12" ht="12.9" customHeight="1" thickBot="1" x14ac:dyDescent="0.35">
      <c r="A33" s="345"/>
      <c r="B33" s="345"/>
      <c r="C33" s="345"/>
      <c r="D33" s="337"/>
      <c r="E33" s="346"/>
      <c r="F33" s="115"/>
      <c r="G33" s="117"/>
      <c r="H33" s="118"/>
      <c r="I33" s="119"/>
      <c r="J33" s="119"/>
      <c r="K33" s="119"/>
      <c r="L33" s="120"/>
    </row>
    <row r="34" spans="1:12" ht="12.9" customHeight="1" thickBot="1" x14ac:dyDescent="0.35">
      <c r="A34" s="345"/>
      <c r="B34" s="345"/>
      <c r="C34" s="345"/>
      <c r="D34" s="338"/>
      <c r="E34" s="338"/>
      <c r="F34" s="269" t="s">
        <v>149</v>
      </c>
      <c r="G34" s="339" t="s">
        <v>149</v>
      </c>
      <c r="H34" s="340"/>
      <c r="I34" s="340"/>
      <c r="J34" s="340"/>
      <c r="K34" s="340"/>
      <c r="L34" s="341"/>
    </row>
    <row r="35" spans="1:12" ht="12.9" customHeight="1" x14ac:dyDescent="0.3">
      <c r="A35" s="345"/>
      <c r="B35" s="345"/>
      <c r="C35" s="345"/>
      <c r="D35" s="336"/>
      <c r="E35" s="336"/>
      <c r="F35" s="94"/>
      <c r="G35" s="95"/>
      <c r="H35" s="96"/>
      <c r="I35" s="97"/>
      <c r="J35" s="97"/>
      <c r="K35" s="97"/>
      <c r="L35" s="98"/>
    </row>
    <row r="36" spans="1:12" ht="12.9" customHeight="1" x14ac:dyDescent="0.3">
      <c r="A36" s="345"/>
      <c r="B36" s="345"/>
      <c r="C36" s="345"/>
      <c r="D36" s="336"/>
      <c r="E36" s="336"/>
      <c r="F36" s="94"/>
      <c r="G36" s="273"/>
      <c r="H36" s="274"/>
      <c r="I36" s="275"/>
      <c r="J36" s="275"/>
      <c r="K36" s="275"/>
      <c r="L36" s="276"/>
    </row>
    <row r="37" spans="1:12" ht="12.9" customHeight="1" thickBot="1" x14ac:dyDescent="0.35">
      <c r="A37" s="345"/>
      <c r="B37" s="345"/>
      <c r="C37" s="345"/>
      <c r="D37" s="336"/>
      <c r="E37" s="336"/>
      <c r="F37" s="94"/>
      <c r="G37" s="100"/>
      <c r="H37" s="101"/>
      <c r="I37" s="102"/>
      <c r="J37" s="102"/>
      <c r="K37" s="102"/>
      <c r="L37" s="103"/>
    </row>
    <row r="38" spans="1:12" ht="12.9" customHeight="1" thickBot="1" x14ac:dyDescent="0.35">
      <c r="A38" s="345"/>
      <c r="B38" s="345"/>
      <c r="C38" s="345"/>
      <c r="D38" s="336"/>
      <c r="E38" s="336"/>
      <c r="F38" s="270" t="s">
        <v>150</v>
      </c>
      <c r="G38" s="342" t="s">
        <v>150</v>
      </c>
      <c r="H38" s="343"/>
      <c r="I38" s="343"/>
      <c r="J38" s="343"/>
      <c r="K38" s="343"/>
      <c r="L38" s="344"/>
    </row>
    <row r="39" spans="1:12" ht="12.9" customHeight="1" x14ac:dyDescent="0.3">
      <c r="A39" s="345"/>
      <c r="B39" s="345"/>
      <c r="C39" s="345"/>
      <c r="D39" s="336"/>
      <c r="E39" s="336"/>
      <c r="F39" s="121"/>
      <c r="G39" s="105"/>
      <c r="H39" s="106"/>
      <c r="I39" s="107"/>
      <c r="J39" s="107"/>
      <c r="K39" s="107"/>
      <c r="L39" s="108"/>
    </row>
    <row r="40" spans="1:12" ht="12.9" customHeight="1" x14ac:dyDescent="0.3">
      <c r="A40" s="345"/>
      <c r="B40" s="345"/>
      <c r="C40" s="345"/>
      <c r="D40" s="336"/>
      <c r="E40" s="347"/>
      <c r="F40" s="104"/>
      <c r="G40" s="109"/>
      <c r="H40" s="110"/>
      <c r="I40" s="111"/>
      <c r="J40" s="111"/>
      <c r="K40" s="111"/>
      <c r="L40" s="112"/>
    </row>
    <row r="41" spans="1:12" ht="12.9" customHeight="1" x14ac:dyDescent="0.3">
      <c r="A41" s="345"/>
      <c r="B41" s="345"/>
      <c r="C41" s="345"/>
      <c r="D41" s="336"/>
      <c r="E41" s="336"/>
      <c r="F41" s="113"/>
      <c r="G41" s="114"/>
      <c r="H41" s="110"/>
      <c r="I41" s="111"/>
      <c r="J41" s="111"/>
      <c r="K41" s="111"/>
      <c r="L41" s="112"/>
    </row>
    <row r="42" spans="1:12" ht="12.9" customHeight="1" x14ac:dyDescent="0.3">
      <c r="A42" s="345"/>
      <c r="B42" s="345"/>
      <c r="C42" s="345"/>
      <c r="D42" s="336"/>
      <c r="E42" s="336"/>
      <c r="F42" s="115"/>
      <c r="G42" s="114"/>
      <c r="H42" s="110"/>
      <c r="I42" s="111"/>
      <c r="J42" s="111"/>
      <c r="K42" s="111"/>
      <c r="L42" s="112"/>
    </row>
    <row r="43" spans="1:12" ht="12.9" customHeight="1" thickBot="1" x14ac:dyDescent="0.35">
      <c r="A43" s="345"/>
      <c r="B43" s="345"/>
      <c r="C43" s="345"/>
      <c r="D43" s="336"/>
      <c r="E43" s="337"/>
      <c r="F43" s="115"/>
      <c r="G43" s="117"/>
      <c r="H43" s="118"/>
      <c r="I43" s="119"/>
      <c r="J43" s="119"/>
      <c r="K43" s="119"/>
      <c r="L43" s="120"/>
    </row>
    <row r="44" spans="1:12" ht="12.9" customHeight="1" thickBot="1" x14ac:dyDescent="0.35">
      <c r="A44" s="345"/>
      <c r="B44" s="345"/>
      <c r="C44" s="345"/>
      <c r="D44" s="336"/>
      <c r="E44" s="348"/>
      <c r="F44" s="269" t="s">
        <v>149</v>
      </c>
      <c r="G44" s="339" t="s">
        <v>149</v>
      </c>
      <c r="H44" s="340"/>
      <c r="I44" s="340"/>
      <c r="J44" s="340"/>
      <c r="K44" s="340"/>
      <c r="L44" s="341"/>
    </row>
    <row r="45" spans="1:12" ht="12.9" customHeight="1" x14ac:dyDescent="0.3">
      <c r="A45" s="345"/>
      <c r="B45" s="345"/>
      <c r="C45" s="345"/>
      <c r="D45" s="336"/>
      <c r="E45" s="345"/>
      <c r="F45" s="94"/>
      <c r="G45" s="95"/>
      <c r="H45" s="96"/>
      <c r="I45" s="97"/>
      <c r="J45" s="97"/>
      <c r="K45" s="97"/>
      <c r="L45" s="98"/>
    </row>
    <row r="46" spans="1:12" ht="12.9" customHeight="1" x14ac:dyDescent="0.3">
      <c r="A46" s="345"/>
      <c r="B46" s="345"/>
      <c r="C46" s="345"/>
      <c r="D46" s="336"/>
      <c r="E46" s="345"/>
      <c r="F46" s="94"/>
      <c r="G46" s="273"/>
      <c r="H46" s="274"/>
      <c r="I46" s="275"/>
      <c r="J46" s="275"/>
      <c r="K46" s="275"/>
      <c r="L46" s="276"/>
    </row>
    <row r="47" spans="1:12" ht="12.9" customHeight="1" thickBot="1" x14ac:dyDescent="0.35">
      <c r="A47" s="345"/>
      <c r="B47" s="345"/>
      <c r="C47" s="345"/>
      <c r="D47" s="336"/>
      <c r="E47" s="345"/>
      <c r="F47" s="94"/>
      <c r="G47" s="100"/>
      <c r="H47" s="101"/>
      <c r="I47" s="102"/>
      <c r="J47" s="102"/>
      <c r="K47" s="102"/>
      <c r="L47" s="103"/>
    </row>
    <row r="48" spans="1:12" ht="12.9" customHeight="1" thickBot="1" x14ac:dyDescent="0.35">
      <c r="A48" s="345"/>
      <c r="B48" s="345"/>
      <c r="C48" s="345"/>
      <c r="D48" s="122"/>
      <c r="E48" s="345"/>
      <c r="F48" s="270" t="s">
        <v>150</v>
      </c>
      <c r="G48" s="342" t="s">
        <v>150</v>
      </c>
      <c r="H48" s="343"/>
      <c r="I48" s="343"/>
      <c r="J48" s="343"/>
      <c r="K48" s="343"/>
      <c r="L48" s="344"/>
    </row>
    <row r="49" spans="1:12" ht="12.9" customHeight="1" x14ac:dyDescent="0.3">
      <c r="A49" s="345"/>
      <c r="B49" s="345"/>
      <c r="C49" s="345"/>
      <c r="D49" s="336"/>
      <c r="E49" s="345"/>
      <c r="F49" s="121"/>
      <c r="G49" s="105"/>
      <c r="H49" s="106"/>
      <c r="I49" s="107"/>
      <c r="J49" s="107"/>
      <c r="K49" s="107"/>
      <c r="L49" s="108"/>
    </row>
    <row r="50" spans="1:12" ht="12.9" customHeight="1" x14ac:dyDescent="0.3">
      <c r="A50" s="345"/>
      <c r="B50" s="345"/>
      <c r="C50" s="345"/>
      <c r="D50" s="336"/>
      <c r="E50" s="345"/>
      <c r="F50" s="104"/>
      <c r="G50" s="109"/>
      <c r="H50" s="110"/>
      <c r="I50" s="111"/>
      <c r="J50" s="111"/>
      <c r="K50" s="111"/>
      <c r="L50" s="112"/>
    </row>
    <row r="51" spans="1:12" ht="12.9" customHeight="1" x14ac:dyDescent="0.3">
      <c r="A51" s="345"/>
      <c r="B51" s="345"/>
      <c r="C51" s="345"/>
      <c r="D51" s="336"/>
      <c r="E51" s="349"/>
      <c r="F51" s="113"/>
      <c r="G51" s="114"/>
      <c r="H51" s="110"/>
      <c r="I51" s="111"/>
      <c r="J51" s="111"/>
      <c r="K51" s="111"/>
      <c r="L51" s="112"/>
    </row>
    <row r="52" spans="1:12" ht="12.9" customHeight="1" x14ac:dyDescent="0.3">
      <c r="A52" s="345"/>
      <c r="B52" s="345"/>
      <c r="C52" s="345"/>
      <c r="D52" s="336"/>
      <c r="E52" s="345"/>
      <c r="F52" s="115"/>
      <c r="G52" s="114"/>
      <c r="H52" s="110"/>
      <c r="I52" s="111"/>
      <c r="J52" s="111"/>
      <c r="K52" s="111"/>
      <c r="L52" s="112"/>
    </row>
    <row r="53" spans="1:12" ht="12.9" customHeight="1" thickBot="1" x14ac:dyDescent="0.35">
      <c r="A53" s="345"/>
      <c r="B53" s="345"/>
      <c r="C53" s="345"/>
      <c r="D53" s="336"/>
      <c r="E53" s="346"/>
      <c r="F53" s="115"/>
      <c r="G53" s="117"/>
      <c r="H53" s="118"/>
      <c r="I53" s="119"/>
      <c r="J53" s="119"/>
      <c r="K53" s="119"/>
      <c r="L53" s="120"/>
    </row>
    <row r="54" spans="1:12" ht="12.9" customHeight="1" thickBot="1" x14ac:dyDescent="0.35">
      <c r="A54" s="345"/>
      <c r="B54" s="345"/>
      <c r="C54" s="345"/>
      <c r="D54" s="336"/>
      <c r="E54" s="338"/>
      <c r="F54" s="269" t="s">
        <v>149</v>
      </c>
      <c r="G54" s="339" t="s">
        <v>149</v>
      </c>
      <c r="H54" s="340"/>
      <c r="I54" s="340"/>
      <c r="J54" s="340"/>
      <c r="K54" s="340"/>
      <c r="L54" s="341"/>
    </row>
    <row r="55" spans="1:12" ht="12.9" customHeight="1" x14ac:dyDescent="0.3">
      <c r="A55" s="345"/>
      <c r="B55" s="345"/>
      <c r="C55" s="345"/>
      <c r="D55" s="336"/>
      <c r="E55" s="336"/>
      <c r="F55" s="94"/>
      <c r="G55" s="95"/>
      <c r="H55" s="96"/>
      <c r="I55" s="97"/>
      <c r="J55" s="97"/>
      <c r="K55" s="97"/>
      <c r="L55" s="98"/>
    </row>
    <row r="56" spans="1:12" ht="12.9" customHeight="1" x14ac:dyDescent="0.3">
      <c r="A56" s="345"/>
      <c r="B56" s="345"/>
      <c r="C56" s="345"/>
      <c r="D56" s="336"/>
      <c r="E56" s="336"/>
      <c r="F56" s="94"/>
      <c r="G56" s="273"/>
      <c r="H56" s="274"/>
      <c r="I56" s="275"/>
      <c r="J56" s="275"/>
      <c r="K56" s="275"/>
      <c r="L56" s="276"/>
    </row>
    <row r="57" spans="1:12" ht="12.9" customHeight="1" thickBot="1" x14ac:dyDescent="0.35">
      <c r="A57" s="345"/>
      <c r="B57" s="345"/>
      <c r="C57" s="345"/>
      <c r="D57" s="336"/>
      <c r="E57" s="336"/>
      <c r="F57" s="94"/>
      <c r="G57" s="100"/>
      <c r="H57" s="101"/>
      <c r="I57" s="102"/>
      <c r="J57" s="102"/>
      <c r="K57" s="102"/>
      <c r="L57" s="103"/>
    </row>
    <row r="58" spans="1:12" ht="12.9" customHeight="1" thickBot="1" x14ac:dyDescent="0.35">
      <c r="A58" s="345"/>
      <c r="B58" s="345"/>
      <c r="C58" s="345"/>
      <c r="D58" s="336"/>
      <c r="E58" s="336"/>
      <c r="F58" s="270" t="s">
        <v>150</v>
      </c>
      <c r="G58" s="342" t="s">
        <v>150</v>
      </c>
      <c r="H58" s="343"/>
      <c r="I58" s="343"/>
      <c r="J58" s="343"/>
      <c r="K58" s="343"/>
      <c r="L58" s="344"/>
    </row>
    <row r="59" spans="1:12" ht="12.9" customHeight="1" x14ac:dyDescent="0.3">
      <c r="A59" s="345"/>
      <c r="B59" s="345"/>
      <c r="C59" s="345"/>
      <c r="D59" s="336"/>
      <c r="E59" s="336"/>
      <c r="F59" s="121"/>
      <c r="G59" s="105"/>
      <c r="H59" s="106"/>
      <c r="I59" s="107"/>
      <c r="J59" s="107"/>
      <c r="K59" s="107"/>
      <c r="L59" s="108"/>
    </row>
    <row r="60" spans="1:12" ht="12.9" customHeight="1" x14ac:dyDescent="0.3">
      <c r="A60" s="345"/>
      <c r="B60" s="345"/>
      <c r="C60" s="345"/>
      <c r="D60" s="336"/>
      <c r="E60" s="336"/>
      <c r="F60" s="104"/>
      <c r="G60" s="109"/>
      <c r="H60" s="110"/>
      <c r="I60" s="111"/>
      <c r="J60" s="111"/>
      <c r="K60" s="111"/>
      <c r="L60" s="112"/>
    </row>
    <row r="61" spans="1:12" ht="12.9" customHeight="1" x14ac:dyDescent="0.3">
      <c r="A61" s="345"/>
      <c r="B61" s="345"/>
      <c r="C61" s="345"/>
      <c r="D61" s="336"/>
      <c r="E61" s="336"/>
      <c r="F61" s="113"/>
      <c r="G61" s="114"/>
      <c r="H61" s="110"/>
      <c r="I61" s="111"/>
      <c r="J61" s="111"/>
      <c r="K61" s="111"/>
      <c r="L61" s="112"/>
    </row>
    <row r="62" spans="1:12" ht="12.9" customHeight="1" x14ac:dyDescent="0.3">
      <c r="A62" s="345"/>
      <c r="B62" s="345"/>
      <c r="C62" s="345"/>
      <c r="D62" s="336"/>
      <c r="E62" s="336"/>
      <c r="F62" s="115"/>
      <c r="G62" s="114"/>
      <c r="H62" s="110"/>
      <c r="I62" s="111"/>
      <c r="J62" s="111"/>
      <c r="K62" s="111"/>
      <c r="L62" s="112"/>
    </row>
    <row r="63" spans="1:12" ht="12.9" customHeight="1" thickBot="1" x14ac:dyDescent="0.35">
      <c r="A63" s="346"/>
      <c r="B63" s="346"/>
      <c r="C63" s="346"/>
      <c r="D63" s="337"/>
      <c r="E63" s="337"/>
      <c r="F63" s="123"/>
      <c r="G63" s="124"/>
      <c r="H63" s="125"/>
      <c r="I63" s="126"/>
      <c r="J63" s="126"/>
      <c r="K63" s="126"/>
      <c r="L63" s="127"/>
    </row>
    <row r="64" spans="1:12" ht="12.9" customHeight="1" x14ac:dyDescent="0.3">
      <c r="A64" s="128"/>
      <c r="B64" s="128"/>
      <c r="C64" s="128"/>
      <c r="D64" s="128"/>
      <c r="E64" s="128"/>
      <c r="F64" s="129"/>
      <c r="G64" s="129"/>
    </row>
  </sheetData>
  <mergeCells count="38">
    <mergeCell ref="G1:L1"/>
    <mergeCell ref="G2:G3"/>
    <mergeCell ref="H2:L2"/>
    <mergeCell ref="A4:A63"/>
    <mergeCell ref="B4:B33"/>
    <mergeCell ref="C4:C17"/>
    <mergeCell ref="D4:D17"/>
    <mergeCell ref="E4:E13"/>
    <mergeCell ref="G4:L4"/>
    <mergeCell ref="G8:L8"/>
    <mergeCell ref="A1:A3"/>
    <mergeCell ref="B1:B3"/>
    <mergeCell ref="C1:C3"/>
    <mergeCell ref="D1:D3"/>
    <mergeCell ref="E1:E3"/>
    <mergeCell ref="F1:F3"/>
    <mergeCell ref="E14:E23"/>
    <mergeCell ref="G14:L14"/>
    <mergeCell ref="C18:C33"/>
    <mergeCell ref="D18:D33"/>
    <mergeCell ref="G18:L18"/>
    <mergeCell ref="E24:E33"/>
    <mergeCell ref="G24:L24"/>
    <mergeCell ref="G28:L28"/>
    <mergeCell ref="D49:D63"/>
    <mergeCell ref="E54:E63"/>
    <mergeCell ref="G54:L54"/>
    <mergeCell ref="G58:L58"/>
    <mergeCell ref="B34:B63"/>
    <mergeCell ref="C34:C47"/>
    <mergeCell ref="D34:D47"/>
    <mergeCell ref="E34:E43"/>
    <mergeCell ref="G34:L34"/>
    <mergeCell ref="G38:L38"/>
    <mergeCell ref="E44:E53"/>
    <mergeCell ref="G44:L44"/>
    <mergeCell ref="C48:C63"/>
    <mergeCell ref="G48:L48"/>
  </mergeCells>
  <printOptions horizontalCentered="1"/>
  <pageMargins left="0.25" right="0.25" top="0.75" bottom="0.75" header="0.3" footer="0.3"/>
  <pageSetup paperSize="3" scale="87" orientation="landscape" horizontalDpi="4294967293" r:id="rId1"/>
  <headerFooter>
    <oddHeader>&amp;C&amp;"-,Bold"&amp;14Levels of Service to Asset Hierarchy</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56534-CFC9-46AB-AFDE-E27E5CEEAF02}">
  <sheetPr>
    <pageSetUpPr fitToPage="1"/>
  </sheetPr>
  <dimension ref="A1:F21"/>
  <sheetViews>
    <sheetView zoomScale="79" zoomScaleNormal="79" workbookViewId="0">
      <pane ySplit="1" topLeftCell="A2" activePane="bottomLeft" state="frozen"/>
      <selection activeCell="P18" sqref="P18"/>
      <selection pane="bottomLeft" activeCell="B4" sqref="B4"/>
    </sheetView>
  </sheetViews>
  <sheetFormatPr defaultColWidth="9.109375" defaultRowHeight="14.4" x14ac:dyDescent="0.3"/>
  <cols>
    <col min="1" max="1" width="25.6640625" style="19" customWidth="1"/>
    <col min="2" max="2" width="80.6640625" style="19" customWidth="1"/>
    <col min="3" max="4" width="60.6640625" style="19" customWidth="1"/>
    <col min="5" max="6" width="10.6640625" style="19" customWidth="1"/>
    <col min="7" max="8" width="10.6640625" customWidth="1"/>
  </cols>
  <sheetData>
    <row r="1" spans="1:5" ht="15" thickBot="1" x14ac:dyDescent="0.35">
      <c r="A1" s="20" t="s">
        <v>27</v>
      </c>
      <c r="B1" s="20" t="s">
        <v>28</v>
      </c>
      <c r="C1" s="20" t="s">
        <v>29</v>
      </c>
      <c r="D1" s="20" t="s">
        <v>30</v>
      </c>
    </row>
    <row r="2" spans="1:5" ht="94.95" customHeight="1" x14ac:dyDescent="0.3">
      <c r="A2" s="21" t="s">
        <v>31</v>
      </c>
      <c r="B2" s="22" t="s">
        <v>32</v>
      </c>
      <c r="C2" s="22" t="s">
        <v>33</v>
      </c>
      <c r="D2" s="23" t="s">
        <v>34</v>
      </c>
      <c r="E2" s="24"/>
    </row>
    <row r="3" spans="1:5" ht="222" customHeight="1" x14ac:dyDescent="0.3">
      <c r="A3" s="25" t="s">
        <v>35</v>
      </c>
      <c r="B3" s="26" t="s">
        <v>36</v>
      </c>
      <c r="C3" s="26" t="s">
        <v>37</v>
      </c>
      <c r="D3" s="27" t="s">
        <v>38</v>
      </c>
      <c r="E3" s="24"/>
    </row>
    <row r="4" spans="1:5" ht="355.8" customHeight="1" thickBot="1" x14ac:dyDescent="0.35">
      <c r="A4" s="28" t="s">
        <v>39</v>
      </c>
      <c r="B4" s="29" t="s">
        <v>40</v>
      </c>
      <c r="C4" s="29" t="s">
        <v>41</v>
      </c>
      <c r="D4" s="30" t="s">
        <v>42</v>
      </c>
      <c r="E4" s="31"/>
    </row>
    <row r="5" spans="1:5" ht="10.199999999999999" customHeight="1" x14ac:dyDescent="0.3"/>
    <row r="16" spans="1:5" s="19" customFormat="1" x14ac:dyDescent="0.3"/>
    <row r="17" spans="1:2" s="19" customFormat="1" x14ac:dyDescent="0.3">
      <c r="A17" s="31"/>
      <c r="B17" s="31"/>
    </row>
    <row r="18" spans="1:2" s="19" customFormat="1" x14ac:dyDescent="0.3">
      <c r="A18" s="31"/>
      <c r="B18" s="31"/>
    </row>
    <row r="19" spans="1:2" s="19" customFormat="1" x14ac:dyDescent="0.3">
      <c r="A19" s="31"/>
      <c r="B19" s="31"/>
    </row>
    <row r="20" spans="1:2" s="19" customFormat="1" x14ac:dyDescent="0.3">
      <c r="A20" s="31"/>
      <c r="B20" s="31"/>
    </row>
    <row r="21" spans="1:2" s="19" customFormat="1" x14ac:dyDescent="0.3"/>
  </sheetData>
  <printOptions horizontalCentered="1"/>
  <pageMargins left="0.23622047244094491" right="0.23622047244094491" top="0.74803149606299213" bottom="0.74803149606299213" header="0.31496062992125984" footer="0.31496062992125984"/>
  <pageSetup paperSize="3" scale="92" orientation="landscape" r:id="rId1"/>
  <headerFooter>
    <oddHeader>&amp;C&amp;"-,Bold"&amp;12Analysis of Watermain Condition Rating Methods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B89CF-561C-4197-9EED-4AAD2B0409A2}">
  <sheetPr>
    <pageSetUpPr fitToPage="1"/>
  </sheetPr>
  <dimension ref="A1:H12"/>
  <sheetViews>
    <sheetView zoomScale="71" zoomScaleNormal="71" workbookViewId="0">
      <selection activeCell="N9" sqref="N9"/>
    </sheetView>
  </sheetViews>
  <sheetFormatPr defaultRowHeight="14.4" x14ac:dyDescent="0.3"/>
  <cols>
    <col min="1" max="1" width="8.77734375" customWidth="1"/>
    <col min="2" max="2" width="22" customWidth="1"/>
    <col min="3" max="3" width="14.5546875" style="241" customWidth="1"/>
    <col min="4" max="8" width="25.77734375" customWidth="1"/>
  </cols>
  <sheetData>
    <row r="1" spans="1:8" ht="15" customHeight="1" thickBot="1" x14ac:dyDescent="0.35">
      <c r="A1" s="448" t="s">
        <v>230</v>
      </c>
      <c r="B1" s="448" t="s">
        <v>231</v>
      </c>
      <c r="C1" s="448" t="s">
        <v>232</v>
      </c>
      <c r="D1" s="451" t="s">
        <v>233</v>
      </c>
      <c r="E1" s="452"/>
      <c r="F1" s="452"/>
      <c r="G1" s="452"/>
      <c r="H1" s="453"/>
    </row>
    <row r="2" spans="1:8" ht="15" customHeight="1" x14ac:dyDescent="0.3">
      <c r="A2" s="449"/>
      <c r="B2" s="449"/>
      <c r="C2" s="449"/>
      <c r="D2" s="454" t="s">
        <v>234</v>
      </c>
      <c r="E2" s="456" t="s">
        <v>235</v>
      </c>
      <c r="F2" s="458" t="s">
        <v>236</v>
      </c>
      <c r="G2" s="460" t="s">
        <v>237</v>
      </c>
      <c r="H2" s="462" t="s">
        <v>238</v>
      </c>
    </row>
    <row r="3" spans="1:8" ht="30" customHeight="1" thickBot="1" x14ac:dyDescent="0.35">
      <c r="A3" s="450"/>
      <c r="B3" s="450"/>
      <c r="C3" s="450"/>
      <c r="D3" s="455"/>
      <c r="E3" s="457"/>
      <c r="F3" s="459"/>
      <c r="G3" s="461"/>
      <c r="H3" s="463"/>
    </row>
    <row r="4" spans="1:8" ht="46.2" customHeight="1" x14ac:dyDescent="0.3">
      <c r="A4" s="464" t="s">
        <v>149</v>
      </c>
      <c r="B4" s="501" t="s">
        <v>239</v>
      </c>
      <c r="C4" s="229" t="s">
        <v>240</v>
      </c>
      <c r="D4" s="230" t="s">
        <v>241</v>
      </c>
      <c r="E4" s="230" t="s">
        <v>242</v>
      </c>
      <c r="F4" s="230" t="s">
        <v>243</v>
      </c>
      <c r="G4" s="230" t="s">
        <v>244</v>
      </c>
      <c r="H4" s="231" t="s">
        <v>245</v>
      </c>
    </row>
    <row r="5" spans="1:8" ht="15" customHeight="1" x14ac:dyDescent="0.3">
      <c r="A5" s="465"/>
      <c r="B5" s="499" t="s">
        <v>246</v>
      </c>
      <c r="C5" s="232" t="s">
        <v>247</v>
      </c>
      <c r="D5" s="233" t="s">
        <v>263</v>
      </c>
      <c r="E5" s="233" t="s">
        <v>264</v>
      </c>
      <c r="F5" s="233" t="s">
        <v>160</v>
      </c>
      <c r="G5" s="233" t="s">
        <v>163</v>
      </c>
      <c r="H5" s="243" t="s">
        <v>210</v>
      </c>
    </row>
    <row r="6" spans="1:8" ht="170.4" customHeight="1" x14ac:dyDescent="0.3">
      <c r="A6" s="466"/>
      <c r="B6" s="500"/>
      <c r="C6" s="234" t="s">
        <v>248</v>
      </c>
      <c r="D6" s="235" t="s">
        <v>249</v>
      </c>
      <c r="E6" s="235" t="s">
        <v>250</v>
      </c>
      <c r="F6" s="235" t="s">
        <v>251</v>
      </c>
      <c r="G6" s="235" t="s">
        <v>252</v>
      </c>
      <c r="H6" s="236" t="s">
        <v>253</v>
      </c>
    </row>
    <row r="7" spans="1:8" ht="15" thickBot="1" x14ac:dyDescent="0.35">
      <c r="A7" s="467"/>
      <c r="B7" s="237" t="s">
        <v>254</v>
      </c>
      <c r="C7" s="238" t="s">
        <v>255</v>
      </c>
      <c r="D7" s="239" t="s">
        <v>256</v>
      </c>
      <c r="E7" s="239" t="s">
        <v>257</v>
      </c>
      <c r="F7" s="239" t="s">
        <v>257</v>
      </c>
      <c r="G7" s="239" t="s">
        <v>257</v>
      </c>
      <c r="H7" s="240" t="s">
        <v>258</v>
      </c>
    </row>
    <row r="8" spans="1:8" ht="15" customHeight="1" x14ac:dyDescent="0.3">
      <c r="A8" s="468" t="s">
        <v>150</v>
      </c>
      <c r="B8" s="470" t="s">
        <v>239</v>
      </c>
      <c r="C8" s="244" t="s">
        <v>247</v>
      </c>
      <c r="D8" s="494" t="s">
        <v>209</v>
      </c>
      <c r="E8" s="495" t="s">
        <v>156</v>
      </c>
      <c r="F8" s="496" t="s">
        <v>259</v>
      </c>
      <c r="G8" s="497" t="s">
        <v>163</v>
      </c>
      <c r="H8" s="498" t="s">
        <v>210</v>
      </c>
    </row>
    <row r="9" spans="1:8" ht="93.6" customHeight="1" thickBot="1" x14ac:dyDescent="0.35">
      <c r="A9" s="469"/>
      <c r="B9" s="471"/>
      <c r="C9" s="245" t="s">
        <v>375</v>
      </c>
      <c r="D9" s="250" t="s">
        <v>275</v>
      </c>
      <c r="E9" s="267" t="s">
        <v>276</v>
      </c>
      <c r="F9" s="266" t="s">
        <v>277</v>
      </c>
      <c r="G9" s="250" t="s">
        <v>265</v>
      </c>
      <c r="H9" s="246" t="s">
        <v>266</v>
      </c>
    </row>
    <row r="11" spans="1:8" ht="30" customHeight="1" x14ac:dyDescent="0.3">
      <c r="A11" s="53" t="s">
        <v>260</v>
      </c>
      <c r="B11" s="371" t="s">
        <v>261</v>
      </c>
      <c r="C11" s="371"/>
      <c r="D11" s="371"/>
      <c r="E11" s="371"/>
      <c r="F11" s="371"/>
      <c r="G11" s="371"/>
      <c r="H11" s="371"/>
    </row>
    <row r="12" spans="1:8" ht="45" customHeight="1" x14ac:dyDescent="0.3">
      <c r="A12" s="54" t="s">
        <v>64</v>
      </c>
      <c r="B12" s="371" t="s">
        <v>262</v>
      </c>
      <c r="C12" s="371"/>
      <c r="D12" s="371"/>
      <c r="E12" s="371"/>
      <c r="F12" s="371"/>
      <c r="G12" s="371"/>
      <c r="H12" s="371"/>
    </row>
  </sheetData>
  <mergeCells count="15">
    <mergeCell ref="B12:H12"/>
    <mergeCell ref="A1:A3"/>
    <mergeCell ref="B1:B3"/>
    <mergeCell ref="C1:C3"/>
    <mergeCell ref="D1:H1"/>
    <mergeCell ref="D2:D3"/>
    <mergeCell ref="E2:E3"/>
    <mergeCell ref="F2:F3"/>
    <mergeCell ref="G2:G3"/>
    <mergeCell ref="H2:H3"/>
    <mergeCell ref="A4:A7"/>
    <mergeCell ref="B5:B6"/>
    <mergeCell ref="A8:A9"/>
    <mergeCell ref="B8:B9"/>
    <mergeCell ref="B11:H11"/>
  </mergeCells>
  <pageMargins left="0.23622047244094491" right="0.23622047244094491" top="0.74803149606299213" bottom="0.74803149606299213" header="0.31496062992125984" footer="0.31496062992125984"/>
  <pageSetup paperSize="5" scale="98" orientation="landscape" horizontalDpi="4294967293" verticalDpi="0" r:id="rId1"/>
  <headerFooter>
    <oddHeader>&amp;C&amp;"-,Bold"&amp;12Water Asset Levels Of Service Summary Sheet</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1884-8C81-4930-B7AC-8C7DFB1AAC3A}">
  <sheetPr>
    <pageSetUpPr fitToPage="1"/>
  </sheetPr>
  <dimension ref="A1:R11"/>
  <sheetViews>
    <sheetView zoomScale="80" zoomScaleNormal="80" workbookViewId="0">
      <selection activeCell="L11" sqref="L11"/>
    </sheetView>
  </sheetViews>
  <sheetFormatPr defaultRowHeight="14.4" x14ac:dyDescent="0.3"/>
  <cols>
    <col min="1" max="1" width="20.77734375" customWidth="1"/>
    <col min="2" max="4" width="20.77734375" style="292" customWidth="1"/>
    <col min="5" max="5" width="20.77734375" customWidth="1"/>
    <col min="6" max="8" width="20.77734375" style="292" customWidth="1"/>
    <col min="9" max="18" width="8.88671875" customWidth="1"/>
  </cols>
  <sheetData>
    <row r="1" spans="1:18" ht="15" thickBot="1" x14ac:dyDescent="0.35">
      <c r="B1" s="291"/>
      <c r="C1" s="291"/>
      <c r="E1" s="293"/>
      <c r="F1" s="291"/>
      <c r="G1" s="291"/>
      <c r="H1" s="291"/>
      <c r="I1" s="293"/>
      <c r="J1" s="294"/>
      <c r="K1" s="294"/>
      <c r="L1" s="294"/>
      <c r="M1" s="294"/>
      <c r="N1" s="294"/>
      <c r="O1" s="294"/>
      <c r="Q1" s="294"/>
      <c r="R1" s="294"/>
    </row>
    <row r="2" spans="1:18" ht="30" customHeight="1" thickBot="1" x14ac:dyDescent="0.35">
      <c r="A2" s="478" t="s">
        <v>349</v>
      </c>
      <c r="B2" s="479"/>
      <c r="C2" s="479"/>
      <c r="D2" s="479"/>
      <c r="E2" s="479"/>
      <c r="F2" s="479"/>
      <c r="G2" s="479"/>
      <c r="H2" s="480"/>
      <c r="I2" s="293"/>
      <c r="J2" s="294"/>
      <c r="K2" s="294"/>
      <c r="L2" s="294"/>
      <c r="M2" s="294"/>
      <c r="N2" s="294"/>
      <c r="O2" s="294"/>
      <c r="Q2" s="294"/>
      <c r="R2" s="294"/>
    </row>
    <row r="3" spans="1:18" ht="15" customHeight="1" thickBot="1" x14ac:dyDescent="0.35">
      <c r="A3" s="481" t="s">
        <v>350</v>
      </c>
      <c r="B3" s="482"/>
      <c r="C3" s="482"/>
      <c r="D3" s="482"/>
      <c r="E3" s="483" t="s">
        <v>351</v>
      </c>
      <c r="F3" s="483"/>
      <c r="G3" s="483"/>
      <c r="H3" s="484"/>
      <c r="I3" s="294"/>
      <c r="J3" s="294"/>
      <c r="K3" s="294"/>
      <c r="L3" s="294"/>
      <c r="M3" s="294"/>
      <c r="N3" s="294"/>
      <c r="O3" s="294"/>
      <c r="Q3" s="294"/>
      <c r="R3" s="294"/>
    </row>
    <row r="4" spans="1:18" ht="28.8" customHeight="1" thickBot="1" x14ac:dyDescent="0.35">
      <c r="A4" s="295" t="s">
        <v>352</v>
      </c>
      <c r="B4" s="485" t="s">
        <v>353</v>
      </c>
      <c r="C4" s="486"/>
      <c r="D4" s="487"/>
      <c r="E4" s="488" t="s">
        <v>352</v>
      </c>
      <c r="F4" s="489"/>
      <c r="G4" s="488" t="s">
        <v>353</v>
      </c>
      <c r="H4" s="489"/>
      <c r="I4" s="294"/>
      <c r="J4" s="294"/>
      <c r="K4" s="294"/>
      <c r="L4" s="294"/>
      <c r="M4" s="294"/>
      <c r="N4" s="294"/>
      <c r="O4" s="294"/>
      <c r="Q4" s="294"/>
      <c r="R4" s="294"/>
    </row>
    <row r="5" spans="1:18" ht="28.8" customHeight="1" thickBot="1" x14ac:dyDescent="0.35">
      <c r="A5" s="472" t="s">
        <v>354</v>
      </c>
      <c r="B5" s="296" t="s">
        <v>355</v>
      </c>
      <c r="C5" s="296" t="s">
        <v>356</v>
      </c>
      <c r="D5" s="297" t="s">
        <v>357</v>
      </c>
      <c r="E5" s="475" t="s">
        <v>358</v>
      </c>
      <c r="F5" s="298" t="s">
        <v>359</v>
      </c>
      <c r="G5" s="298" t="s">
        <v>355</v>
      </c>
      <c r="H5" s="299" t="s">
        <v>357</v>
      </c>
      <c r="I5" s="294"/>
      <c r="J5" s="294"/>
      <c r="K5" s="294"/>
      <c r="L5" s="293"/>
      <c r="M5" s="294"/>
      <c r="N5" s="294"/>
      <c r="O5" s="294"/>
      <c r="Q5" s="294"/>
      <c r="R5" s="294"/>
    </row>
    <row r="6" spans="1:18" ht="19.95" customHeight="1" x14ac:dyDescent="0.3">
      <c r="A6" s="473"/>
      <c r="B6" s="300" t="s">
        <v>360</v>
      </c>
      <c r="C6" s="301" t="s">
        <v>361</v>
      </c>
      <c r="D6" s="302" t="s">
        <v>362</v>
      </c>
      <c r="E6" s="476"/>
      <c r="F6" s="303" t="s">
        <v>209</v>
      </c>
      <c r="G6" s="303" t="s">
        <v>360</v>
      </c>
      <c r="H6" s="304" t="s">
        <v>362</v>
      </c>
      <c r="I6" s="294"/>
      <c r="J6" s="294"/>
      <c r="K6" s="294"/>
      <c r="L6" s="293"/>
      <c r="M6" s="294"/>
      <c r="N6" s="294"/>
      <c r="O6" s="294"/>
      <c r="Q6" s="294"/>
      <c r="R6" s="294"/>
    </row>
    <row r="7" spans="1:18" ht="19.95" customHeight="1" x14ac:dyDescent="0.3">
      <c r="A7" s="473"/>
      <c r="B7" s="305" t="s">
        <v>363</v>
      </c>
      <c r="C7" s="306" t="s">
        <v>364</v>
      </c>
      <c r="D7" s="307" t="s">
        <v>365</v>
      </c>
      <c r="E7" s="476"/>
      <c r="F7" s="303" t="s">
        <v>156</v>
      </c>
      <c r="G7" s="303" t="s">
        <v>363</v>
      </c>
      <c r="H7" s="304" t="s">
        <v>365</v>
      </c>
      <c r="I7" s="294"/>
      <c r="J7" s="294"/>
      <c r="K7" s="294"/>
      <c r="L7" s="293"/>
      <c r="M7" s="294"/>
      <c r="N7" s="294"/>
      <c r="O7" s="294"/>
      <c r="Q7" s="294"/>
      <c r="R7" s="294"/>
    </row>
    <row r="8" spans="1:18" ht="19.95" customHeight="1" x14ac:dyDescent="0.3">
      <c r="A8" s="473"/>
      <c r="B8" s="305" t="s">
        <v>366</v>
      </c>
      <c r="C8" s="306" t="s">
        <v>367</v>
      </c>
      <c r="D8" s="307" t="s">
        <v>368</v>
      </c>
      <c r="E8" s="476"/>
      <c r="F8" s="303" t="s">
        <v>160</v>
      </c>
      <c r="G8" s="303" t="s">
        <v>366</v>
      </c>
      <c r="H8" s="304" t="s">
        <v>368</v>
      </c>
      <c r="I8" s="308"/>
      <c r="K8" s="308"/>
      <c r="L8" s="308"/>
      <c r="N8" s="308"/>
      <c r="O8" s="308"/>
      <c r="Q8" s="308"/>
      <c r="R8" s="308"/>
    </row>
    <row r="9" spans="1:18" ht="19.95" customHeight="1" x14ac:dyDescent="0.3">
      <c r="A9" s="473"/>
      <c r="B9" s="305" t="s">
        <v>369</v>
      </c>
      <c r="C9" s="306" t="s">
        <v>370</v>
      </c>
      <c r="D9" s="307" t="s">
        <v>371</v>
      </c>
      <c r="E9" s="476"/>
      <c r="F9" s="303" t="s">
        <v>163</v>
      </c>
      <c r="G9" s="303" t="s">
        <v>369</v>
      </c>
      <c r="H9" s="304" t="s">
        <v>371</v>
      </c>
      <c r="I9" s="308"/>
      <c r="K9" s="308"/>
      <c r="L9" s="308"/>
      <c r="N9" s="308"/>
      <c r="O9" s="308"/>
      <c r="Q9" s="308"/>
      <c r="R9" s="308"/>
    </row>
    <row r="10" spans="1:18" ht="19.95" customHeight="1" thickBot="1" x14ac:dyDescent="0.35">
      <c r="A10" s="474"/>
      <c r="B10" s="309" t="s">
        <v>372</v>
      </c>
      <c r="C10" s="310" t="s">
        <v>373</v>
      </c>
      <c r="D10" s="311" t="s">
        <v>374</v>
      </c>
      <c r="E10" s="477"/>
      <c r="F10" s="312" t="s">
        <v>210</v>
      </c>
      <c r="G10" s="312" t="s">
        <v>372</v>
      </c>
      <c r="H10" s="313" t="s">
        <v>374</v>
      </c>
      <c r="I10" s="314"/>
      <c r="J10" s="315"/>
      <c r="K10" s="314"/>
      <c r="L10" s="314"/>
      <c r="M10" s="315"/>
      <c r="N10" s="314"/>
      <c r="O10" s="314"/>
      <c r="Q10" s="314"/>
      <c r="R10" s="314"/>
    </row>
    <row r="11" spans="1:18" x14ac:dyDescent="0.3">
      <c r="E11" s="316"/>
      <c r="F11" s="317"/>
      <c r="G11" s="317"/>
      <c r="H11" s="318"/>
      <c r="I11" s="319"/>
      <c r="J11" s="319"/>
      <c r="K11" s="316"/>
      <c r="L11" s="319"/>
      <c r="M11" s="319"/>
      <c r="N11" s="316"/>
      <c r="O11" s="319"/>
      <c r="P11" s="319"/>
      <c r="Q11" s="316"/>
      <c r="R11" s="319"/>
    </row>
  </sheetData>
  <mergeCells count="8">
    <mergeCell ref="A5:A10"/>
    <mergeCell ref="E5:E10"/>
    <mergeCell ref="A2:H2"/>
    <mergeCell ref="A3:D3"/>
    <mergeCell ref="E3:H3"/>
    <mergeCell ref="B4:D4"/>
    <mergeCell ref="E4:F4"/>
    <mergeCell ref="G4:H4"/>
  </mergeCells>
  <pageMargins left="0.7" right="0.7" top="0.75" bottom="0.75" header="0.3" footer="0.3"/>
  <pageSetup paperSize="5"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F8982-B6EE-4D37-81F9-2249EBE6C5CC}">
  <sheetPr>
    <pageSetUpPr fitToPage="1"/>
  </sheetPr>
  <dimension ref="A1:H7"/>
  <sheetViews>
    <sheetView zoomScaleNormal="100" workbookViewId="0">
      <pane ySplit="2" topLeftCell="A3" activePane="bottomLeft" state="frozen"/>
      <selection activeCell="R14" sqref="R14"/>
      <selection pane="bottomLeft" activeCell="J5" sqref="J5"/>
    </sheetView>
  </sheetViews>
  <sheetFormatPr defaultRowHeight="14.4" x14ac:dyDescent="0.3"/>
  <cols>
    <col min="1" max="1" width="16.44140625" style="271" customWidth="1"/>
    <col min="2" max="2" width="42.21875" style="271" customWidth="1"/>
    <col min="3" max="8" width="6.77734375" style="19" customWidth="1"/>
  </cols>
  <sheetData>
    <row r="1" spans="1:8" ht="15" customHeight="1" x14ac:dyDescent="0.3">
      <c r="A1" s="366" t="s">
        <v>310</v>
      </c>
      <c r="B1" s="366" t="s">
        <v>383</v>
      </c>
      <c r="C1" s="491" t="s">
        <v>311</v>
      </c>
      <c r="D1" s="492"/>
      <c r="E1" s="492"/>
      <c r="F1" s="492"/>
      <c r="G1" s="492"/>
      <c r="H1" s="493"/>
    </row>
    <row r="2" spans="1:8" ht="61.2" customHeight="1" thickBot="1" x14ac:dyDescent="0.35">
      <c r="A2" s="490"/>
      <c r="B2" s="490"/>
      <c r="C2" s="321" t="s">
        <v>312</v>
      </c>
      <c r="D2" s="322" t="s">
        <v>313</v>
      </c>
      <c r="E2" s="322" t="s">
        <v>314</v>
      </c>
      <c r="F2" s="322" t="s">
        <v>315</v>
      </c>
      <c r="G2" s="322" t="s">
        <v>316</v>
      </c>
      <c r="H2" s="323" t="s">
        <v>317</v>
      </c>
    </row>
    <row r="3" spans="1:8" ht="60.6" customHeight="1" x14ac:dyDescent="0.3">
      <c r="A3" s="324" t="s">
        <v>149</v>
      </c>
      <c r="B3" s="325" t="s">
        <v>318</v>
      </c>
      <c r="C3" s="326" t="s">
        <v>319</v>
      </c>
      <c r="D3" s="326" t="s">
        <v>319</v>
      </c>
      <c r="E3" s="326" t="s">
        <v>319</v>
      </c>
      <c r="F3" s="326" t="s">
        <v>319</v>
      </c>
      <c r="G3" s="326" t="s">
        <v>319</v>
      </c>
      <c r="H3" s="327"/>
    </row>
    <row r="4" spans="1:8" ht="162.6" customHeight="1" x14ac:dyDescent="0.3">
      <c r="A4" s="328" t="s">
        <v>56</v>
      </c>
      <c r="B4" s="329" t="s">
        <v>269</v>
      </c>
      <c r="C4" s="330" t="s">
        <v>319</v>
      </c>
      <c r="D4" s="330" t="s">
        <v>319</v>
      </c>
      <c r="E4" s="330" t="s">
        <v>319</v>
      </c>
      <c r="F4" s="330"/>
      <c r="G4" s="330" t="s">
        <v>319</v>
      </c>
      <c r="H4" s="331" t="s">
        <v>319</v>
      </c>
    </row>
    <row r="5" spans="1:8" ht="116.4" customHeight="1" x14ac:dyDescent="0.3">
      <c r="A5" s="328" t="s">
        <v>57</v>
      </c>
      <c r="B5" s="329" t="s">
        <v>99</v>
      </c>
      <c r="C5" s="330" t="s">
        <v>319</v>
      </c>
      <c r="D5" s="330" t="s">
        <v>319</v>
      </c>
      <c r="E5" s="330" t="s">
        <v>319</v>
      </c>
      <c r="F5" s="330" t="s">
        <v>319</v>
      </c>
      <c r="G5" s="330" t="s">
        <v>319</v>
      </c>
      <c r="H5" s="331" t="s">
        <v>319</v>
      </c>
    </row>
    <row r="6" spans="1:8" ht="99" customHeight="1" x14ac:dyDescent="0.3">
      <c r="A6" s="328" t="s">
        <v>60</v>
      </c>
      <c r="B6" s="329" t="s">
        <v>320</v>
      </c>
      <c r="C6" s="330" t="s">
        <v>319</v>
      </c>
      <c r="D6" s="330" t="s">
        <v>319</v>
      </c>
      <c r="E6" s="330"/>
      <c r="F6" s="330"/>
      <c r="G6" s="330"/>
      <c r="H6" s="331"/>
    </row>
    <row r="7" spans="1:8" ht="82.2" customHeight="1" thickBot="1" x14ac:dyDescent="0.35">
      <c r="A7" s="332" t="s">
        <v>321</v>
      </c>
      <c r="B7" s="333" t="s">
        <v>322</v>
      </c>
      <c r="C7" s="334" t="s">
        <v>319</v>
      </c>
      <c r="D7" s="334" t="s">
        <v>319</v>
      </c>
      <c r="E7" s="334"/>
      <c r="F7" s="334"/>
      <c r="G7" s="334"/>
      <c r="H7" s="335" t="s">
        <v>319</v>
      </c>
    </row>
  </sheetData>
  <mergeCells count="3">
    <mergeCell ref="A1:A2"/>
    <mergeCell ref="B1:B2"/>
    <mergeCell ref="C1:H1"/>
  </mergeCells>
  <printOptions horizontalCentered="1"/>
  <pageMargins left="0.23622047244094491" right="0.23622047244094491" top="0.74803149606299213" bottom="0.74803149606299213" header="0.31496062992125984" footer="0.31496062992125984"/>
  <pageSetup paperSize="5" scale="74" fitToWidth="0" orientation="landscape" horizontalDpi="4294967293" verticalDpi="0" r:id="rId1"/>
  <headerFooter>
    <oddHeader>&amp;C&amp;"-,Bold"&amp;14Asset (Technical) Level of Service Framework</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02262-2760-48A4-8492-9989514F4402}">
  <sheetPr>
    <tabColor theme="6"/>
    <pageSetUpPr fitToPage="1"/>
  </sheetPr>
  <dimension ref="A1:L64"/>
  <sheetViews>
    <sheetView zoomScale="84" zoomScaleNormal="84" workbookViewId="0">
      <selection activeCell="M59" sqref="M59"/>
    </sheetView>
  </sheetViews>
  <sheetFormatPr defaultColWidth="9.109375" defaultRowHeight="14.4" x14ac:dyDescent="0.3"/>
  <cols>
    <col min="1" max="1" width="15.6640625" style="130" customWidth="1"/>
    <col min="2" max="3" width="30.6640625" style="130" customWidth="1"/>
    <col min="4" max="4" width="15.6640625" style="130" customWidth="1"/>
    <col min="5" max="5" width="20.6640625" style="130" customWidth="1"/>
    <col min="6" max="6" width="60.6640625" style="131" customWidth="1"/>
    <col min="7" max="7" width="15.6640625" style="131" customWidth="1"/>
    <col min="8" max="12" width="3.6640625" style="83" customWidth="1"/>
    <col min="17" max="21" width="60.6640625" customWidth="1"/>
  </cols>
  <sheetData>
    <row r="1" spans="1:12" ht="25.2" customHeight="1" thickBot="1" x14ac:dyDescent="0.35">
      <c r="A1" s="353" t="s">
        <v>139</v>
      </c>
      <c r="B1" s="353" t="s">
        <v>140</v>
      </c>
      <c r="C1" s="353" t="s">
        <v>141</v>
      </c>
      <c r="D1" s="353" t="s">
        <v>142</v>
      </c>
      <c r="E1" s="353" t="s">
        <v>143</v>
      </c>
      <c r="F1" s="353" t="s">
        <v>144</v>
      </c>
      <c r="G1" s="350" t="s">
        <v>145</v>
      </c>
      <c r="H1" s="351"/>
      <c r="I1" s="351"/>
      <c r="J1" s="351"/>
      <c r="K1" s="351"/>
      <c r="L1" s="352"/>
    </row>
    <row r="2" spans="1:12" ht="30" customHeight="1" thickBot="1" x14ac:dyDescent="0.35">
      <c r="A2" s="354"/>
      <c r="B2" s="354"/>
      <c r="C2" s="354"/>
      <c r="D2" s="354"/>
      <c r="E2" s="354"/>
      <c r="F2" s="354"/>
      <c r="G2" s="353" t="s">
        <v>146</v>
      </c>
      <c r="H2" s="355" t="s">
        <v>147</v>
      </c>
      <c r="I2" s="356"/>
      <c r="J2" s="356"/>
      <c r="K2" s="356"/>
      <c r="L2" s="357"/>
    </row>
    <row r="3" spans="1:12" ht="25.2" customHeight="1" thickBot="1" x14ac:dyDescent="0.35">
      <c r="A3" s="358"/>
      <c r="B3" s="358"/>
      <c r="C3" s="358"/>
      <c r="D3" s="358"/>
      <c r="E3" s="358"/>
      <c r="F3" s="358"/>
      <c r="G3" s="354"/>
      <c r="H3" s="89" t="s">
        <v>148</v>
      </c>
      <c r="I3" s="90" t="s">
        <v>148</v>
      </c>
      <c r="J3" s="91" t="s">
        <v>148</v>
      </c>
      <c r="K3" s="92" t="s">
        <v>148</v>
      </c>
      <c r="L3" s="93" t="s">
        <v>148</v>
      </c>
    </row>
    <row r="4" spans="1:12" ht="13.2" customHeight="1" thickBot="1" x14ac:dyDescent="0.35">
      <c r="A4" s="348" t="s">
        <v>133</v>
      </c>
      <c r="B4" s="348" t="s">
        <v>134</v>
      </c>
      <c r="C4" s="348" t="s">
        <v>135</v>
      </c>
      <c r="D4" s="338" t="s">
        <v>151</v>
      </c>
      <c r="E4" s="348" t="s">
        <v>152</v>
      </c>
      <c r="F4" s="268" t="s">
        <v>149</v>
      </c>
      <c r="G4" s="339" t="s">
        <v>149</v>
      </c>
      <c r="H4" s="340"/>
      <c r="I4" s="340"/>
      <c r="J4" s="340"/>
      <c r="K4" s="340"/>
      <c r="L4" s="341"/>
    </row>
    <row r="5" spans="1:12" ht="13.2" customHeight="1" x14ac:dyDescent="0.3">
      <c r="A5" s="345"/>
      <c r="B5" s="345"/>
      <c r="C5" s="345"/>
      <c r="D5" s="336"/>
      <c r="E5" s="345"/>
      <c r="F5" s="94" t="s">
        <v>153</v>
      </c>
      <c r="G5" s="95" t="s">
        <v>154</v>
      </c>
      <c r="H5" s="96"/>
      <c r="I5" s="97">
        <v>70</v>
      </c>
      <c r="J5" s="97">
        <v>10</v>
      </c>
      <c r="K5" s="97">
        <v>20</v>
      </c>
      <c r="L5" s="98"/>
    </row>
    <row r="6" spans="1:12" ht="13.2" customHeight="1" x14ac:dyDescent="0.3">
      <c r="A6" s="345"/>
      <c r="B6" s="345"/>
      <c r="C6" s="345"/>
      <c r="D6" s="336"/>
      <c r="E6" s="345"/>
      <c r="F6" s="272"/>
      <c r="G6" s="273"/>
      <c r="H6" s="274"/>
      <c r="I6" s="275"/>
      <c r="J6" s="275"/>
      <c r="K6" s="275"/>
      <c r="L6" s="276"/>
    </row>
    <row r="7" spans="1:12" ht="13.2" customHeight="1" thickBot="1" x14ac:dyDescent="0.35">
      <c r="A7" s="345"/>
      <c r="B7" s="345"/>
      <c r="C7" s="345"/>
      <c r="D7" s="336"/>
      <c r="E7" s="345"/>
      <c r="F7" s="99"/>
      <c r="G7" s="100"/>
      <c r="H7" s="101"/>
      <c r="I7" s="102"/>
      <c r="J7" s="102"/>
      <c r="K7" s="102"/>
      <c r="L7" s="103"/>
    </row>
    <row r="8" spans="1:12" ht="13.2" customHeight="1" thickBot="1" x14ac:dyDescent="0.35">
      <c r="A8" s="345"/>
      <c r="B8" s="345"/>
      <c r="C8" s="345"/>
      <c r="D8" s="336"/>
      <c r="E8" s="345"/>
      <c r="F8" s="270" t="s">
        <v>150</v>
      </c>
      <c r="G8" s="342" t="s">
        <v>150</v>
      </c>
      <c r="H8" s="343"/>
      <c r="I8" s="343"/>
      <c r="J8" s="343"/>
      <c r="K8" s="343"/>
      <c r="L8" s="344"/>
    </row>
    <row r="9" spans="1:12" ht="13.2" customHeight="1" x14ac:dyDescent="0.3">
      <c r="A9" s="345"/>
      <c r="B9" s="345"/>
      <c r="C9" s="345"/>
      <c r="D9" s="336"/>
      <c r="E9" s="345"/>
      <c r="F9" s="104" t="s">
        <v>155</v>
      </c>
      <c r="G9" s="105" t="s">
        <v>156</v>
      </c>
      <c r="H9" s="106"/>
      <c r="I9" s="107">
        <v>100</v>
      </c>
      <c r="J9" s="107"/>
      <c r="K9" s="107"/>
      <c r="L9" s="108"/>
    </row>
    <row r="10" spans="1:12" ht="13.2" customHeight="1" x14ac:dyDescent="0.3">
      <c r="A10" s="345"/>
      <c r="B10" s="345"/>
      <c r="C10" s="345"/>
      <c r="D10" s="336"/>
      <c r="E10" s="345"/>
      <c r="F10" s="104" t="s">
        <v>157</v>
      </c>
      <c r="G10" s="109" t="s">
        <v>156</v>
      </c>
      <c r="H10" s="110"/>
      <c r="I10" s="111">
        <v>100</v>
      </c>
      <c r="J10" s="111"/>
      <c r="K10" s="111"/>
      <c r="L10" s="112"/>
    </row>
    <row r="11" spans="1:12" ht="13.2" customHeight="1" x14ac:dyDescent="0.3">
      <c r="A11" s="345"/>
      <c r="B11" s="345"/>
      <c r="C11" s="345"/>
      <c r="D11" s="336"/>
      <c r="E11" s="345"/>
      <c r="F11" s="113" t="s">
        <v>158</v>
      </c>
      <c r="G11" s="114" t="s">
        <v>156</v>
      </c>
      <c r="H11" s="110"/>
      <c r="I11" s="111">
        <v>100</v>
      </c>
      <c r="J11" s="111"/>
      <c r="K11" s="111"/>
      <c r="L11" s="112"/>
    </row>
    <row r="12" spans="1:12" ht="13.2" customHeight="1" x14ac:dyDescent="0.3">
      <c r="A12" s="345"/>
      <c r="B12" s="345"/>
      <c r="C12" s="345"/>
      <c r="D12" s="336"/>
      <c r="E12" s="345"/>
      <c r="F12" s="115"/>
      <c r="G12" s="114"/>
      <c r="H12" s="110"/>
      <c r="I12" s="111"/>
      <c r="J12" s="111"/>
      <c r="K12" s="111"/>
      <c r="L12" s="112"/>
    </row>
    <row r="13" spans="1:12" ht="13.2" customHeight="1" thickBot="1" x14ac:dyDescent="0.35">
      <c r="A13" s="345"/>
      <c r="B13" s="345"/>
      <c r="C13" s="345"/>
      <c r="D13" s="336"/>
      <c r="E13" s="345"/>
      <c r="F13" s="116"/>
      <c r="G13" s="117"/>
      <c r="H13" s="118"/>
      <c r="I13" s="119"/>
      <c r="J13" s="119"/>
      <c r="K13" s="119"/>
      <c r="L13" s="120"/>
    </row>
    <row r="14" spans="1:12" ht="13.2" customHeight="1" thickBot="1" x14ac:dyDescent="0.35">
      <c r="A14" s="345"/>
      <c r="B14" s="345"/>
      <c r="C14" s="345"/>
      <c r="D14" s="336"/>
      <c r="E14" s="338" t="s">
        <v>159</v>
      </c>
      <c r="F14" s="268" t="s">
        <v>149</v>
      </c>
      <c r="G14" s="339" t="s">
        <v>149</v>
      </c>
      <c r="H14" s="340"/>
      <c r="I14" s="340"/>
      <c r="J14" s="340"/>
      <c r="K14" s="340"/>
      <c r="L14" s="341"/>
    </row>
    <row r="15" spans="1:12" ht="13.2" customHeight="1" x14ac:dyDescent="0.3">
      <c r="A15" s="345"/>
      <c r="B15" s="345"/>
      <c r="C15" s="345"/>
      <c r="D15" s="336"/>
      <c r="E15" s="336"/>
      <c r="F15" s="94" t="s">
        <v>323</v>
      </c>
      <c r="G15" s="95" t="s">
        <v>160</v>
      </c>
      <c r="H15" s="96"/>
      <c r="I15" s="97"/>
      <c r="J15" s="97">
        <v>100</v>
      </c>
      <c r="K15" s="97"/>
      <c r="L15" s="98"/>
    </row>
    <row r="16" spans="1:12" ht="13.2" customHeight="1" x14ac:dyDescent="0.3">
      <c r="A16" s="345"/>
      <c r="B16" s="345"/>
      <c r="C16" s="345"/>
      <c r="D16" s="336"/>
      <c r="E16" s="336"/>
      <c r="F16" s="94" t="s">
        <v>324</v>
      </c>
      <c r="G16" s="95" t="s">
        <v>160</v>
      </c>
      <c r="H16" s="274"/>
      <c r="I16" s="275"/>
      <c r="J16" s="97">
        <v>100</v>
      </c>
      <c r="K16" s="275"/>
      <c r="L16" s="276"/>
    </row>
    <row r="17" spans="1:12" ht="13.2" customHeight="1" thickBot="1" x14ac:dyDescent="0.35">
      <c r="A17" s="345"/>
      <c r="B17" s="345"/>
      <c r="C17" s="345"/>
      <c r="D17" s="336"/>
      <c r="E17" s="336"/>
      <c r="F17" s="94" t="s">
        <v>161</v>
      </c>
      <c r="G17" s="100" t="s">
        <v>160</v>
      </c>
      <c r="H17" s="101"/>
      <c r="I17" s="102"/>
      <c r="J17" s="102">
        <v>100</v>
      </c>
      <c r="K17" s="102"/>
      <c r="L17" s="103"/>
    </row>
    <row r="18" spans="1:12" ht="13.2" customHeight="1" thickBot="1" x14ac:dyDescent="0.35">
      <c r="A18" s="345"/>
      <c r="B18" s="345"/>
      <c r="C18" s="345" t="s">
        <v>136</v>
      </c>
      <c r="D18" s="336"/>
      <c r="E18" s="336"/>
      <c r="F18" s="270" t="s">
        <v>150</v>
      </c>
      <c r="G18" s="342" t="s">
        <v>150</v>
      </c>
      <c r="H18" s="343"/>
      <c r="I18" s="343"/>
      <c r="J18" s="343"/>
      <c r="K18" s="343"/>
      <c r="L18" s="344"/>
    </row>
    <row r="19" spans="1:12" ht="13.2" customHeight="1" x14ac:dyDescent="0.3">
      <c r="A19" s="345"/>
      <c r="B19" s="345"/>
      <c r="C19" s="345"/>
      <c r="D19" s="336"/>
      <c r="E19" s="336"/>
      <c r="F19" s="104" t="s">
        <v>155</v>
      </c>
      <c r="G19" s="105" t="s">
        <v>156</v>
      </c>
      <c r="H19" s="106"/>
      <c r="I19" s="107">
        <v>60</v>
      </c>
      <c r="J19" s="107">
        <v>40</v>
      </c>
      <c r="K19" s="107"/>
      <c r="L19" s="108"/>
    </row>
    <row r="20" spans="1:12" ht="13.2" customHeight="1" x14ac:dyDescent="0.3">
      <c r="A20" s="345"/>
      <c r="B20" s="345"/>
      <c r="C20" s="345"/>
      <c r="D20" s="336"/>
      <c r="E20" s="336"/>
      <c r="F20" s="104" t="s">
        <v>157</v>
      </c>
      <c r="G20" s="109" t="s">
        <v>156</v>
      </c>
      <c r="H20" s="110"/>
      <c r="I20" s="111">
        <v>60</v>
      </c>
      <c r="J20" s="111">
        <v>40</v>
      </c>
      <c r="K20" s="111"/>
      <c r="L20" s="112"/>
    </row>
    <row r="21" spans="1:12" ht="13.2" customHeight="1" x14ac:dyDescent="0.3">
      <c r="A21" s="345"/>
      <c r="B21" s="345"/>
      <c r="C21" s="345"/>
      <c r="D21" s="336"/>
      <c r="E21" s="336"/>
      <c r="F21" s="113" t="s">
        <v>158</v>
      </c>
      <c r="G21" s="114" t="s">
        <v>156</v>
      </c>
      <c r="H21" s="110"/>
      <c r="I21" s="111">
        <v>100</v>
      </c>
      <c r="J21" s="111"/>
      <c r="K21" s="111"/>
      <c r="L21" s="112"/>
    </row>
    <row r="22" spans="1:12" ht="13.2" customHeight="1" x14ac:dyDescent="0.3">
      <c r="A22" s="345"/>
      <c r="B22" s="345"/>
      <c r="C22" s="345"/>
      <c r="D22" s="336"/>
      <c r="E22" s="336"/>
      <c r="F22" s="115" t="s">
        <v>162</v>
      </c>
      <c r="G22" s="114" t="s">
        <v>163</v>
      </c>
      <c r="H22" s="110"/>
      <c r="I22" s="111"/>
      <c r="J22" s="111">
        <v>50</v>
      </c>
      <c r="K22" s="111">
        <v>50</v>
      </c>
      <c r="L22" s="112"/>
    </row>
    <row r="23" spans="1:12" ht="13.2" customHeight="1" thickBot="1" x14ac:dyDescent="0.35">
      <c r="A23" s="345"/>
      <c r="B23" s="345"/>
      <c r="C23" s="345"/>
      <c r="D23" s="336"/>
      <c r="E23" s="337"/>
      <c r="F23" s="115"/>
      <c r="G23" s="117"/>
      <c r="H23" s="118"/>
      <c r="I23" s="119"/>
      <c r="J23" s="119"/>
      <c r="K23" s="119"/>
      <c r="L23" s="120"/>
    </row>
    <row r="24" spans="1:12" ht="13.2" customHeight="1" thickBot="1" x14ac:dyDescent="0.35">
      <c r="A24" s="345"/>
      <c r="B24" s="345"/>
      <c r="C24" s="345"/>
      <c r="D24" s="336"/>
      <c r="E24" s="348" t="s">
        <v>80</v>
      </c>
      <c r="F24" s="269" t="s">
        <v>149</v>
      </c>
      <c r="G24" s="339" t="s">
        <v>149</v>
      </c>
      <c r="H24" s="340"/>
      <c r="I24" s="340"/>
      <c r="J24" s="340"/>
      <c r="K24" s="340"/>
      <c r="L24" s="341"/>
    </row>
    <row r="25" spans="1:12" ht="13.2" customHeight="1" x14ac:dyDescent="0.3">
      <c r="A25" s="345"/>
      <c r="B25" s="345"/>
      <c r="C25" s="345"/>
      <c r="D25" s="336"/>
      <c r="E25" s="345"/>
      <c r="F25" s="94" t="s">
        <v>161</v>
      </c>
      <c r="G25" s="95" t="s">
        <v>160</v>
      </c>
      <c r="H25" s="96"/>
      <c r="I25" s="97"/>
      <c r="J25" s="97">
        <v>80</v>
      </c>
      <c r="K25" s="97">
        <v>20</v>
      </c>
      <c r="L25" s="98"/>
    </row>
    <row r="26" spans="1:12" ht="13.2" customHeight="1" x14ac:dyDescent="0.3">
      <c r="A26" s="345"/>
      <c r="B26" s="345"/>
      <c r="C26" s="345"/>
      <c r="D26" s="336"/>
      <c r="E26" s="345"/>
      <c r="F26" s="94"/>
      <c r="G26" s="273"/>
      <c r="H26" s="274"/>
      <c r="I26" s="275"/>
      <c r="J26" s="275"/>
      <c r="K26" s="275"/>
      <c r="L26" s="276"/>
    </row>
    <row r="27" spans="1:12" ht="13.2" customHeight="1" thickBot="1" x14ac:dyDescent="0.35">
      <c r="A27" s="345"/>
      <c r="B27" s="345"/>
      <c r="C27" s="345"/>
      <c r="D27" s="336"/>
      <c r="E27" s="345"/>
      <c r="F27" s="94"/>
      <c r="G27" s="100"/>
      <c r="H27" s="101"/>
      <c r="I27" s="102"/>
      <c r="J27" s="102"/>
      <c r="K27" s="102"/>
      <c r="L27" s="103"/>
    </row>
    <row r="28" spans="1:12" ht="13.2" customHeight="1" thickBot="1" x14ac:dyDescent="0.35">
      <c r="A28" s="345"/>
      <c r="B28" s="345"/>
      <c r="C28" s="345"/>
      <c r="D28" s="336"/>
      <c r="E28" s="345"/>
      <c r="F28" s="270" t="s">
        <v>150</v>
      </c>
      <c r="G28" s="342" t="s">
        <v>150</v>
      </c>
      <c r="H28" s="343"/>
      <c r="I28" s="343"/>
      <c r="J28" s="343"/>
      <c r="K28" s="343"/>
      <c r="L28" s="344"/>
    </row>
    <row r="29" spans="1:12" ht="13.2" customHeight="1" x14ac:dyDescent="0.3">
      <c r="A29" s="345"/>
      <c r="B29" s="345"/>
      <c r="C29" s="345"/>
      <c r="D29" s="336"/>
      <c r="E29" s="345"/>
      <c r="F29" s="104" t="s">
        <v>155</v>
      </c>
      <c r="G29" s="105"/>
      <c r="H29" s="106"/>
      <c r="I29" s="107">
        <v>100</v>
      </c>
      <c r="J29" s="107"/>
      <c r="K29" s="107"/>
      <c r="L29" s="108"/>
    </row>
    <row r="30" spans="1:12" ht="13.2" customHeight="1" x14ac:dyDescent="0.3">
      <c r="A30" s="345"/>
      <c r="B30" s="345"/>
      <c r="C30" s="345"/>
      <c r="D30" s="336"/>
      <c r="E30" s="349"/>
      <c r="F30" s="104" t="s">
        <v>157</v>
      </c>
      <c r="G30" s="109"/>
      <c r="H30" s="110"/>
      <c r="I30" s="111">
        <v>100</v>
      </c>
      <c r="J30" s="111"/>
      <c r="K30" s="111"/>
      <c r="L30" s="112"/>
    </row>
    <row r="31" spans="1:12" ht="13.2" customHeight="1" x14ac:dyDescent="0.3">
      <c r="A31" s="345"/>
      <c r="B31" s="345"/>
      <c r="C31" s="345"/>
      <c r="D31" s="336"/>
      <c r="E31" s="345"/>
      <c r="F31" s="113" t="s">
        <v>158</v>
      </c>
      <c r="G31" s="114"/>
      <c r="H31" s="110"/>
      <c r="I31" s="111">
        <v>100</v>
      </c>
      <c r="J31" s="111"/>
      <c r="K31" s="111"/>
      <c r="L31" s="112"/>
    </row>
    <row r="32" spans="1:12" ht="13.2" customHeight="1" x14ac:dyDescent="0.3">
      <c r="A32" s="345"/>
      <c r="B32" s="345"/>
      <c r="C32" s="345"/>
      <c r="D32" s="336"/>
      <c r="E32" s="345"/>
      <c r="F32" s="115" t="s">
        <v>162</v>
      </c>
      <c r="G32" s="114"/>
      <c r="H32" s="110"/>
      <c r="I32" s="111">
        <v>100</v>
      </c>
      <c r="J32" s="111"/>
      <c r="K32" s="111"/>
      <c r="L32" s="112"/>
    </row>
    <row r="33" spans="1:12" ht="13.2" customHeight="1" thickBot="1" x14ac:dyDescent="0.35">
      <c r="A33" s="345"/>
      <c r="B33" s="345"/>
      <c r="C33" s="345"/>
      <c r="D33" s="337"/>
      <c r="E33" s="346"/>
      <c r="F33" s="115"/>
      <c r="G33" s="117"/>
      <c r="H33" s="118"/>
      <c r="I33" s="119"/>
      <c r="J33" s="119"/>
      <c r="K33" s="119"/>
      <c r="L33" s="120"/>
    </row>
    <row r="34" spans="1:12" ht="13.2" customHeight="1" thickBot="1" x14ac:dyDescent="0.35">
      <c r="A34" s="345"/>
      <c r="B34" s="345"/>
      <c r="C34" s="345" t="s">
        <v>137</v>
      </c>
      <c r="D34" s="338" t="s">
        <v>164</v>
      </c>
      <c r="E34" s="338" t="s">
        <v>165</v>
      </c>
      <c r="F34" s="269" t="s">
        <v>149</v>
      </c>
      <c r="G34" s="339" t="s">
        <v>149</v>
      </c>
      <c r="H34" s="340"/>
      <c r="I34" s="340"/>
      <c r="J34" s="340"/>
      <c r="K34" s="340"/>
      <c r="L34" s="341"/>
    </row>
    <row r="35" spans="1:12" ht="13.2" customHeight="1" x14ac:dyDescent="0.3">
      <c r="A35" s="345"/>
      <c r="B35" s="345"/>
      <c r="C35" s="345"/>
      <c r="D35" s="336"/>
      <c r="E35" s="336"/>
      <c r="F35" s="94" t="s">
        <v>325</v>
      </c>
      <c r="G35" s="95" t="s">
        <v>160</v>
      </c>
      <c r="H35" s="96"/>
      <c r="I35" s="97"/>
      <c r="J35" s="97">
        <v>100</v>
      </c>
      <c r="K35" s="97"/>
      <c r="L35" s="98"/>
    </row>
    <row r="36" spans="1:12" ht="13.2" customHeight="1" x14ac:dyDescent="0.3">
      <c r="A36" s="345"/>
      <c r="B36" s="345"/>
      <c r="C36" s="345"/>
      <c r="D36" s="336"/>
      <c r="E36" s="336"/>
      <c r="F36" s="94" t="s">
        <v>324</v>
      </c>
      <c r="G36" s="95" t="s">
        <v>160</v>
      </c>
      <c r="H36" s="274"/>
      <c r="I36" s="275"/>
      <c r="J36" s="97">
        <v>100</v>
      </c>
      <c r="K36" s="275"/>
      <c r="L36" s="276"/>
    </row>
    <row r="37" spans="1:12" ht="13.2" customHeight="1" thickBot="1" x14ac:dyDescent="0.35">
      <c r="A37" s="345"/>
      <c r="B37" s="345"/>
      <c r="C37" s="345"/>
      <c r="D37" s="336"/>
      <c r="E37" s="336"/>
      <c r="F37" s="94" t="s">
        <v>166</v>
      </c>
      <c r="G37" s="100" t="s">
        <v>156</v>
      </c>
      <c r="H37" s="101"/>
      <c r="I37" s="102">
        <v>100</v>
      </c>
      <c r="J37" s="102"/>
      <c r="K37" s="102"/>
      <c r="L37" s="103"/>
    </row>
    <row r="38" spans="1:12" ht="13.2" customHeight="1" thickBot="1" x14ac:dyDescent="0.35">
      <c r="A38" s="345"/>
      <c r="B38" s="345"/>
      <c r="C38" s="345"/>
      <c r="D38" s="336"/>
      <c r="E38" s="336"/>
      <c r="F38" s="270" t="s">
        <v>150</v>
      </c>
      <c r="G38" s="342" t="s">
        <v>150</v>
      </c>
      <c r="H38" s="343"/>
      <c r="I38" s="343"/>
      <c r="J38" s="343"/>
      <c r="K38" s="343"/>
      <c r="L38" s="344"/>
    </row>
    <row r="39" spans="1:12" ht="13.2" customHeight="1" x14ac:dyDescent="0.3">
      <c r="A39" s="345"/>
      <c r="B39" s="345"/>
      <c r="C39" s="345"/>
      <c r="D39" s="336"/>
      <c r="E39" s="336"/>
      <c r="F39" s="104" t="s">
        <v>155</v>
      </c>
      <c r="G39" s="105" t="s">
        <v>156</v>
      </c>
      <c r="H39" s="106"/>
      <c r="I39" s="107">
        <v>100</v>
      </c>
      <c r="J39" s="107"/>
      <c r="K39" s="107"/>
      <c r="L39" s="108"/>
    </row>
    <row r="40" spans="1:12" ht="13.2" customHeight="1" x14ac:dyDescent="0.3">
      <c r="A40" s="345"/>
      <c r="B40" s="345"/>
      <c r="C40" s="345"/>
      <c r="D40" s="336"/>
      <c r="E40" s="347"/>
      <c r="F40" s="104" t="s">
        <v>157</v>
      </c>
      <c r="G40" s="109" t="s">
        <v>156</v>
      </c>
      <c r="H40" s="110"/>
      <c r="I40" s="111">
        <v>100</v>
      </c>
      <c r="J40" s="111"/>
      <c r="K40" s="111"/>
      <c r="L40" s="112"/>
    </row>
    <row r="41" spans="1:12" ht="13.2" customHeight="1" x14ac:dyDescent="0.3">
      <c r="A41" s="345"/>
      <c r="B41" s="345"/>
      <c r="C41" s="345"/>
      <c r="D41" s="336"/>
      <c r="E41" s="336"/>
      <c r="F41" s="113" t="s">
        <v>158</v>
      </c>
      <c r="G41" s="114" t="s">
        <v>156</v>
      </c>
      <c r="H41" s="110"/>
      <c r="I41" s="111">
        <v>100</v>
      </c>
      <c r="J41" s="111"/>
      <c r="K41" s="111"/>
      <c r="L41" s="112"/>
    </row>
    <row r="42" spans="1:12" ht="13.2" customHeight="1" x14ac:dyDescent="0.3">
      <c r="A42" s="345"/>
      <c r="B42" s="345"/>
      <c r="C42" s="345"/>
      <c r="D42" s="336"/>
      <c r="E42" s="336"/>
      <c r="F42" s="115" t="s">
        <v>162</v>
      </c>
      <c r="G42" s="114" t="s">
        <v>156</v>
      </c>
      <c r="H42" s="110"/>
      <c r="I42" s="111">
        <v>100</v>
      </c>
      <c r="J42" s="111"/>
      <c r="K42" s="111"/>
      <c r="L42" s="112"/>
    </row>
    <row r="43" spans="1:12" ht="13.2" customHeight="1" thickBot="1" x14ac:dyDescent="0.35">
      <c r="A43" s="345"/>
      <c r="B43" s="345"/>
      <c r="C43" s="345"/>
      <c r="D43" s="336"/>
      <c r="E43" s="337"/>
      <c r="F43" s="115"/>
      <c r="G43" s="117"/>
      <c r="H43" s="118"/>
      <c r="I43" s="119"/>
      <c r="J43" s="119"/>
      <c r="K43" s="119"/>
      <c r="L43" s="120"/>
    </row>
    <row r="44" spans="1:12" ht="13.2" customHeight="1" thickBot="1" x14ac:dyDescent="0.35">
      <c r="A44" s="345"/>
      <c r="B44" s="345"/>
      <c r="C44" s="345"/>
      <c r="D44" s="336"/>
      <c r="E44" s="348" t="s">
        <v>167</v>
      </c>
      <c r="F44" s="269" t="s">
        <v>149</v>
      </c>
      <c r="G44" s="339" t="s">
        <v>149</v>
      </c>
      <c r="H44" s="340"/>
      <c r="I44" s="340"/>
      <c r="J44" s="340"/>
      <c r="K44" s="340"/>
      <c r="L44" s="341"/>
    </row>
    <row r="45" spans="1:12" ht="13.2" customHeight="1" x14ac:dyDescent="0.3">
      <c r="A45" s="345"/>
      <c r="B45" s="345"/>
      <c r="C45" s="345"/>
      <c r="D45" s="336"/>
      <c r="E45" s="345"/>
      <c r="F45" s="94" t="s">
        <v>323</v>
      </c>
      <c r="G45" s="95" t="s">
        <v>160</v>
      </c>
      <c r="H45" s="96"/>
      <c r="I45" s="97"/>
      <c r="J45" s="97">
        <v>100</v>
      </c>
      <c r="K45" s="97"/>
      <c r="L45" s="98"/>
    </row>
    <row r="46" spans="1:12" ht="13.2" customHeight="1" x14ac:dyDescent="0.3">
      <c r="A46" s="345"/>
      <c r="B46" s="345"/>
      <c r="C46" s="345"/>
      <c r="D46" s="336"/>
      <c r="E46" s="345"/>
      <c r="F46" s="94" t="s">
        <v>324</v>
      </c>
      <c r="G46" s="95" t="s">
        <v>160</v>
      </c>
      <c r="H46" s="274"/>
      <c r="I46" s="275"/>
      <c r="J46" s="97">
        <v>100</v>
      </c>
      <c r="K46" s="275"/>
      <c r="L46" s="276"/>
    </row>
    <row r="47" spans="1:12" ht="13.2" customHeight="1" thickBot="1" x14ac:dyDescent="0.35">
      <c r="A47" s="345"/>
      <c r="B47" s="345"/>
      <c r="C47" s="345"/>
      <c r="D47" s="336"/>
      <c r="E47" s="345"/>
      <c r="F47" s="94" t="s">
        <v>166</v>
      </c>
      <c r="G47" s="100" t="s">
        <v>156</v>
      </c>
      <c r="H47" s="101"/>
      <c r="I47" s="102">
        <v>100</v>
      </c>
      <c r="J47" s="102"/>
      <c r="K47" s="102"/>
      <c r="L47" s="103"/>
    </row>
    <row r="48" spans="1:12" ht="13.2" customHeight="1" thickBot="1" x14ac:dyDescent="0.35">
      <c r="A48" s="345"/>
      <c r="B48" s="345"/>
      <c r="C48" s="345" t="s">
        <v>138</v>
      </c>
      <c r="D48" s="336"/>
      <c r="E48" s="345"/>
      <c r="F48" s="270" t="s">
        <v>150</v>
      </c>
      <c r="G48" s="342" t="s">
        <v>150</v>
      </c>
      <c r="H48" s="343"/>
      <c r="I48" s="343"/>
      <c r="J48" s="343"/>
      <c r="K48" s="343"/>
      <c r="L48" s="344"/>
    </row>
    <row r="49" spans="1:12" ht="13.2" customHeight="1" x14ac:dyDescent="0.3">
      <c r="A49" s="345"/>
      <c r="B49" s="345"/>
      <c r="C49" s="345"/>
      <c r="D49" s="336"/>
      <c r="E49" s="345"/>
      <c r="F49" s="104" t="s">
        <v>155</v>
      </c>
      <c r="G49" s="105" t="s">
        <v>156</v>
      </c>
      <c r="H49" s="106"/>
      <c r="I49" s="107">
        <v>100</v>
      </c>
      <c r="J49" s="107"/>
      <c r="K49" s="107"/>
      <c r="L49" s="108"/>
    </row>
    <row r="50" spans="1:12" ht="13.2" customHeight="1" x14ac:dyDescent="0.3">
      <c r="A50" s="345"/>
      <c r="B50" s="345"/>
      <c r="C50" s="345"/>
      <c r="D50" s="336"/>
      <c r="E50" s="345"/>
      <c r="F50" s="104" t="s">
        <v>157</v>
      </c>
      <c r="G50" s="109" t="s">
        <v>156</v>
      </c>
      <c r="H50" s="110"/>
      <c r="I50" s="111">
        <v>100</v>
      </c>
      <c r="J50" s="111"/>
      <c r="K50" s="111"/>
      <c r="L50" s="112"/>
    </row>
    <row r="51" spans="1:12" ht="13.2" customHeight="1" x14ac:dyDescent="0.3">
      <c r="A51" s="345"/>
      <c r="B51" s="345"/>
      <c r="C51" s="345"/>
      <c r="D51" s="336"/>
      <c r="E51" s="349"/>
      <c r="F51" s="113" t="s">
        <v>158</v>
      </c>
      <c r="G51" s="114" t="s">
        <v>156</v>
      </c>
      <c r="H51" s="110"/>
      <c r="I51" s="111">
        <v>100</v>
      </c>
      <c r="J51" s="111"/>
      <c r="K51" s="111"/>
      <c r="L51" s="112"/>
    </row>
    <row r="52" spans="1:12" ht="13.2" customHeight="1" x14ac:dyDescent="0.3">
      <c r="A52" s="345"/>
      <c r="B52" s="345"/>
      <c r="C52" s="345"/>
      <c r="D52" s="336"/>
      <c r="E52" s="345"/>
      <c r="F52" s="115" t="s">
        <v>162</v>
      </c>
      <c r="G52" s="114" t="s">
        <v>156</v>
      </c>
      <c r="H52" s="110"/>
      <c r="I52" s="111">
        <v>100</v>
      </c>
      <c r="J52" s="111"/>
      <c r="K52" s="111"/>
      <c r="L52" s="112"/>
    </row>
    <row r="53" spans="1:12" ht="13.2" customHeight="1" thickBot="1" x14ac:dyDescent="0.35">
      <c r="A53" s="345"/>
      <c r="B53" s="345"/>
      <c r="C53" s="345"/>
      <c r="D53" s="336"/>
      <c r="E53" s="346"/>
      <c r="F53" s="115"/>
      <c r="G53" s="117"/>
      <c r="H53" s="118"/>
      <c r="I53" s="119"/>
      <c r="J53" s="119"/>
      <c r="K53" s="119"/>
      <c r="L53" s="120"/>
    </row>
    <row r="54" spans="1:12" ht="13.2" customHeight="1" thickBot="1" x14ac:dyDescent="0.35">
      <c r="A54" s="345"/>
      <c r="B54" s="345"/>
      <c r="C54" s="345"/>
      <c r="D54" s="336"/>
      <c r="E54" s="338" t="s">
        <v>168</v>
      </c>
      <c r="F54" s="269" t="s">
        <v>149</v>
      </c>
      <c r="G54" s="339" t="s">
        <v>149</v>
      </c>
      <c r="H54" s="340"/>
      <c r="I54" s="340"/>
      <c r="J54" s="340"/>
      <c r="K54" s="340"/>
      <c r="L54" s="341"/>
    </row>
    <row r="55" spans="1:12" ht="13.2" customHeight="1" x14ac:dyDescent="0.3">
      <c r="A55" s="345"/>
      <c r="B55" s="345"/>
      <c r="C55" s="345"/>
      <c r="D55" s="336"/>
      <c r="E55" s="336"/>
      <c r="F55" s="94" t="s">
        <v>323</v>
      </c>
      <c r="G55" s="95" t="s">
        <v>156</v>
      </c>
      <c r="H55" s="96">
        <v>50</v>
      </c>
      <c r="I55" s="97">
        <v>50</v>
      </c>
      <c r="J55" s="97"/>
      <c r="K55" s="97"/>
      <c r="L55" s="98"/>
    </row>
    <row r="56" spans="1:12" ht="13.2" customHeight="1" x14ac:dyDescent="0.3">
      <c r="A56" s="345"/>
      <c r="B56" s="345"/>
      <c r="C56" s="345"/>
      <c r="D56" s="336"/>
      <c r="E56" s="336"/>
      <c r="F56" s="94" t="s">
        <v>324</v>
      </c>
      <c r="G56" s="95" t="s">
        <v>156</v>
      </c>
      <c r="H56" s="96">
        <v>50</v>
      </c>
      <c r="I56" s="97">
        <v>50</v>
      </c>
      <c r="J56" s="275"/>
      <c r="K56" s="275"/>
      <c r="L56" s="276"/>
    </row>
    <row r="57" spans="1:12" ht="13.2" customHeight="1" thickBot="1" x14ac:dyDescent="0.35">
      <c r="A57" s="345"/>
      <c r="B57" s="345"/>
      <c r="C57" s="345"/>
      <c r="D57" s="336"/>
      <c r="E57" s="336"/>
      <c r="F57" s="94" t="s">
        <v>166</v>
      </c>
      <c r="G57" s="100" t="s">
        <v>156</v>
      </c>
      <c r="H57" s="101"/>
      <c r="I57" s="102">
        <v>100</v>
      </c>
      <c r="J57" s="102"/>
      <c r="K57" s="102"/>
      <c r="L57" s="103"/>
    </row>
    <row r="58" spans="1:12" ht="13.2" customHeight="1" thickBot="1" x14ac:dyDescent="0.35">
      <c r="A58" s="345"/>
      <c r="B58" s="345"/>
      <c r="C58" s="345"/>
      <c r="D58" s="336"/>
      <c r="E58" s="336"/>
      <c r="F58" s="270" t="s">
        <v>150</v>
      </c>
      <c r="G58" s="342" t="s">
        <v>150</v>
      </c>
      <c r="H58" s="343"/>
      <c r="I58" s="343"/>
      <c r="J58" s="343"/>
      <c r="K58" s="343"/>
      <c r="L58" s="344"/>
    </row>
    <row r="59" spans="1:12" ht="13.2" customHeight="1" x14ac:dyDescent="0.3">
      <c r="A59" s="345"/>
      <c r="B59" s="345"/>
      <c r="C59" s="345"/>
      <c r="D59" s="336"/>
      <c r="E59" s="336"/>
      <c r="F59" s="104" t="s">
        <v>155</v>
      </c>
      <c r="G59" s="105" t="s">
        <v>156</v>
      </c>
      <c r="H59" s="106"/>
      <c r="I59" s="107">
        <v>100</v>
      </c>
      <c r="J59" s="107"/>
      <c r="K59" s="107"/>
      <c r="L59" s="108"/>
    </row>
    <row r="60" spans="1:12" ht="13.2" customHeight="1" x14ac:dyDescent="0.3">
      <c r="A60" s="345"/>
      <c r="B60" s="345"/>
      <c r="C60" s="345"/>
      <c r="D60" s="336"/>
      <c r="E60" s="336"/>
      <c r="F60" s="104" t="s">
        <v>157</v>
      </c>
      <c r="G60" s="109" t="s">
        <v>156</v>
      </c>
      <c r="H60" s="110"/>
      <c r="I60" s="111">
        <v>100</v>
      </c>
      <c r="J60" s="111"/>
      <c r="K60" s="111"/>
      <c r="L60" s="112"/>
    </row>
    <row r="61" spans="1:12" ht="13.2" customHeight="1" x14ac:dyDescent="0.3">
      <c r="A61" s="345"/>
      <c r="B61" s="345"/>
      <c r="C61" s="345"/>
      <c r="D61" s="336"/>
      <c r="E61" s="336"/>
      <c r="F61" s="113" t="s">
        <v>158</v>
      </c>
      <c r="G61" s="114" t="s">
        <v>156</v>
      </c>
      <c r="H61" s="110"/>
      <c r="I61" s="111">
        <v>100</v>
      </c>
      <c r="J61" s="111"/>
      <c r="K61" s="111"/>
      <c r="L61" s="112"/>
    </row>
    <row r="62" spans="1:12" ht="13.2" customHeight="1" x14ac:dyDescent="0.3">
      <c r="A62" s="345"/>
      <c r="B62" s="345"/>
      <c r="C62" s="345"/>
      <c r="D62" s="336"/>
      <c r="E62" s="336"/>
      <c r="F62" s="115" t="s">
        <v>162</v>
      </c>
      <c r="G62" s="114" t="s">
        <v>156</v>
      </c>
      <c r="H62" s="110"/>
      <c r="I62" s="111">
        <v>100</v>
      </c>
      <c r="J62" s="111"/>
      <c r="K62" s="111"/>
      <c r="L62" s="112"/>
    </row>
    <row r="63" spans="1:12" ht="13.2" customHeight="1" thickBot="1" x14ac:dyDescent="0.35">
      <c r="A63" s="346"/>
      <c r="B63" s="346"/>
      <c r="C63" s="346"/>
      <c r="D63" s="337"/>
      <c r="E63" s="337"/>
      <c r="F63" s="123"/>
      <c r="G63" s="124"/>
      <c r="H63" s="125"/>
      <c r="I63" s="126"/>
      <c r="J63" s="126"/>
      <c r="K63" s="126"/>
      <c r="L63" s="127"/>
    </row>
    <row r="64" spans="1:12" ht="12.9" customHeight="1" x14ac:dyDescent="0.3">
      <c r="A64" s="128"/>
      <c r="B64" s="128"/>
      <c r="C64" s="128"/>
      <c r="D64" s="128"/>
      <c r="E64" s="128"/>
      <c r="F64" s="129"/>
      <c r="G64" s="129"/>
    </row>
  </sheetData>
  <mergeCells count="35">
    <mergeCell ref="G1:L1"/>
    <mergeCell ref="G2:G3"/>
    <mergeCell ref="H2:L2"/>
    <mergeCell ref="A4:A63"/>
    <mergeCell ref="B4:B63"/>
    <mergeCell ref="C4:C17"/>
    <mergeCell ref="D4:D33"/>
    <mergeCell ref="E4:E13"/>
    <mergeCell ref="G4:L4"/>
    <mergeCell ref="G8:L8"/>
    <mergeCell ref="A1:A3"/>
    <mergeCell ref="B1:B3"/>
    <mergeCell ref="C1:C3"/>
    <mergeCell ref="D1:D3"/>
    <mergeCell ref="E1:E3"/>
    <mergeCell ref="F1:F3"/>
    <mergeCell ref="E14:E23"/>
    <mergeCell ref="G14:L14"/>
    <mergeCell ref="C18:C33"/>
    <mergeCell ref="G18:L18"/>
    <mergeCell ref="E24:E33"/>
    <mergeCell ref="G24:L24"/>
    <mergeCell ref="G28:L28"/>
    <mergeCell ref="G54:L54"/>
    <mergeCell ref="G58:L58"/>
    <mergeCell ref="C34:C47"/>
    <mergeCell ref="D34:D63"/>
    <mergeCell ref="E34:E43"/>
    <mergeCell ref="G34:L34"/>
    <mergeCell ref="G38:L38"/>
    <mergeCell ref="E44:E53"/>
    <mergeCell ref="G44:L44"/>
    <mergeCell ref="C48:C63"/>
    <mergeCell ref="G48:L48"/>
    <mergeCell ref="E54:E63"/>
  </mergeCells>
  <printOptions horizontalCentered="1"/>
  <pageMargins left="0.25" right="0.25" top="0.75" bottom="0.75" header="0.3" footer="0.3"/>
  <pageSetup paperSize="3" scale="86" orientation="landscape" horizontalDpi="4294967293" r:id="rId1"/>
  <headerFooter>
    <oddHeader>&amp;C&amp;"-,Bold"&amp;14Water Levels of Service to Asset Hierarchy</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0348F-4974-4951-B372-1F9AB96FE4E9}">
  <sheetPr>
    <tabColor rgb="FF00B0F0"/>
  </sheetPr>
  <dimension ref="A1:C5"/>
  <sheetViews>
    <sheetView workbookViewId="0">
      <pane ySplit="1" topLeftCell="A2" activePane="bottomLeft" state="frozen"/>
      <selection pane="bottomLeft" activeCell="C23" sqref="C23"/>
    </sheetView>
  </sheetViews>
  <sheetFormatPr defaultColWidth="9.109375" defaultRowHeight="14.4" x14ac:dyDescent="0.3"/>
  <cols>
    <col min="1" max="1" width="20.6640625" customWidth="1"/>
    <col min="2" max="3" width="50.6640625" customWidth="1"/>
  </cols>
  <sheetData>
    <row r="1" spans="1:3" ht="30" customHeight="1" thickBot="1" x14ac:dyDescent="0.35">
      <c r="A1" s="84" t="s">
        <v>130</v>
      </c>
      <c r="B1" s="85" t="s">
        <v>131</v>
      </c>
      <c r="C1" s="85" t="s">
        <v>132</v>
      </c>
    </row>
    <row r="2" spans="1:3" ht="15" customHeight="1" x14ac:dyDescent="0.3">
      <c r="A2" s="359" t="s">
        <v>133</v>
      </c>
      <c r="B2" s="362" t="s">
        <v>134</v>
      </c>
      <c r="C2" s="86" t="s">
        <v>135</v>
      </c>
    </row>
    <row r="3" spans="1:3" ht="15" customHeight="1" x14ac:dyDescent="0.3">
      <c r="A3" s="360"/>
      <c r="B3" s="363"/>
      <c r="C3" s="87" t="s">
        <v>136</v>
      </c>
    </row>
    <row r="4" spans="1:3" ht="15" customHeight="1" x14ac:dyDescent="0.3">
      <c r="A4" s="360"/>
      <c r="B4" s="363"/>
      <c r="C4" s="87" t="s">
        <v>137</v>
      </c>
    </row>
    <row r="5" spans="1:3" ht="15" customHeight="1" thickBot="1" x14ac:dyDescent="0.35">
      <c r="A5" s="361"/>
      <c r="B5" s="364"/>
      <c r="C5" s="88" t="s">
        <v>138</v>
      </c>
    </row>
  </sheetData>
  <mergeCells count="2">
    <mergeCell ref="A2:A5"/>
    <mergeCell ref="B2:B5"/>
  </mergeCells>
  <printOptions horizontalCentered="1"/>
  <pageMargins left="0.23622047244094491" right="0.23622047244094491" top="0.74803149606299213" bottom="0.74803149606299213" header="0.31496062992125984" footer="0.31496062992125984"/>
  <pageSetup orientation="landscape" horizontalDpi="4294967293" verticalDpi="0" r:id="rId1"/>
  <headerFooter>
    <oddHeader>&amp;CGeneral Service Objectives and Community Levels of Services Statements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94003-5C68-49E4-AB27-9286AAEBB716}">
  <sheetPr>
    <tabColor theme="4" tint="-0.249977111117893"/>
    <pageSetUpPr fitToPage="1"/>
  </sheetPr>
  <dimension ref="A1:J34"/>
  <sheetViews>
    <sheetView zoomScale="90" zoomScaleNormal="90" workbookViewId="0">
      <pane ySplit="2" topLeftCell="A3" activePane="bottomLeft" state="frozen"/>
      <selection activeCell="P18" sqref="P18"/>
      <selection pane="bottomLeft" activeCell="A4" sqref="A4"/>
    </sheetView>
  </sheetViews>
  <sheetFormatPr defaultColWidth="9.109375" defaultRowHeight="14.4" x14ac:dyDescent="0.3"/>
  <cols>
    <col min="1" max="1" width="25.6640625" customWidth="1"/>
    <col min="2" max="2" width="90.77734375" customWidth="1"/>
    <col min="3" max="7" width="26.6640625" customWidth="1"/>
    <col min="8" max="8" width="50.6640625" customWidth="1"/>
    <col min="9" max="9" width="30.109375" customWidth="1"/>
  </cols>
  <sheetData>
    <row r="1" spans="1:10" ht="24.9" customHeight="1" thickBot="1" x14ac:dyDescent="0.35">
      <c r="A1" s="366" t="s">
        <v>0</v>
      </c>
      <c r="B1" s="366" t="s">
        <v>1</v>
      </c>
      <c r="C1" s="368" t="s">
        <v>169</v>
      </c>
      <c r="D1" s="369"/>
      <c r="E1" s="369"/>
      <c r="F1" s="369"/>
      <c r="G1" s="370"/>
      <c r="H1" s="366" t="s">
        <v>2</v>
      </c>
    </row>
    <row r="2" spans="1:10" ht="60.6" customHeight="1" thickBot="1" x14ac:dyDescent="0.35">
      <c r="A2" s="367"/>
      <c r="B2" s="367"/>
      <c r="C2" s="1" t="s">
        <v>3</v>
      </c>
      <c r="D2" s="2" t="s">
        <v>4</v>
      </c>
      <c r="E2" s="3" t="s">
        <v>5</v>
      </c>
      <c r="F2" s="4" t="s">
        <v>6</v>
      </c>
      <c r="G2" s="5" t="s">
        <v>7</v>
      </c>
      <c r="H2" s="367"/>
    </row>
    <row r="3" spans="1:10" ht="323.39999999999998" customHeight="1" thickBot="1" x14ac:dyDescent="0.35">
      <c r="A3" s="6" t="s">
        <v>8</v>
      </c>
      <c r="B3" s="7" t="s">
        <v>9</v>
      </c>
      <c r="C3" s="8" t="s">
        <v>10</v>
      </c>
      <c r="D3" s="9" t="s">
        <v>11</v>
      </c>
      <c r="E3" s="9" t="s">
        <v>12</v>
      </c>
      <c r="F3" s="9" t="s">
        <v>13</v>
      </c>
      <c r="G3" s="10" t="s">
        <v>14</v>
      </c>
      <c r="H3" s="11" t="s">
        <v>15</v>
      </c>
    </row>
    <row r="4" spans="1:10" ht="401.4" customHeight="1" thickBot="1" x14ac:dyDescent="0.35">
      <c r="A4" s="6" t="s">
        <v>326</v>
      </c>
      <c r="B4" s="12" t="s">
        <v>16</v>
      </c>
      <c r="C4" s="8" t="s">
        <v>17</v>
      </c>
      <c r="D4" s="9" t="s">
        <v>18</v>
      </c>
      <c r="E4" s="9" t="s">
        <v>19</v>
      </c>
      <c r="F4" s="9" t="s">
        <v>20</v>
      </c>
      <c r="G4" s="10" t="s">
        <v>21</v>
      </c>
      <c r="H4" s="13" t="s">
        <v>22</v>
      </c>
    </row>
    <row r="5" spans="1:10" ht="409.2" customHeight="1" thickBot="1" x14ac:dyDescent="0.35">
      <c r="A5" s="14" t="s">
        <v>23</v>
      </c>
      <c r="B5" s="12" t="s">
        <v>24</v>
      </c>
      <c r="C5" s="8" t="s">
        <v>25</v>
      </c>
      <c r="D5" s="9" t="s">
        <v>18</v>
      </c>
      <c r="E5" s="9" t="s">
        <v>19</v>
      </c>
      <c r="F5" s="9" t="s">
        <v>20</v>
      </c>
      <c r="G5" s="10" t="s">
        <v>21</v>
      </c>
      <c r="H5" s="13" t="s">
        <v>26</v>
      </c>
    </row>
    <row r="6" spans="1:10" x14ac:dyDescent="0.3">
      <c r="A6" s="15"/>
      <c r="B6" s="15"/>
      <c r="C6" s="15"/>
      <c r="D6" s="15"/>
      <c r="E6" s="15"/>
      <c r="F6" s="15"/>
      <c r="G6" s="15"/>
      <c r="H6" s="15"/>
    </row>
    <row r="7" spans="1:10" ht="44.4" customHeight="1" x14ac:dyDescent="0.3">
      <c r="A7" s="16" t="s">
        <v>170</v>
      </c>
      <c r="B7" s="371" t="s">
        <v>227</v>
      </c>
      <c r="C7" s="371"/>
      <c r="D7" s="371"/>
      <c r="E7" s="371"/>
      <c r="F7" s="371"/>
      <c r="G7" s="371"/>
      <c r="H7" s="371"/>
    </row>
    <row r="8" spans="1:10" ht="15" customHeight="1" x14ac:dyDescent="0.3">
      <c r="A8" s="132" t="s">
        <v>64</v>
      </c>
      <c r="B8" s="365" t="s">
        <v>171</v>
      </c>
      <c r="C8" s="365"/>
      <c r="D8" s="365"/>
      <c r="E8" s="365"/>
      <c r="F8" s="365"/>
      <c r="G8" s="365"/>
      <c r="H8" s="365"/>
    </row>
    <row r="9" spans="1:10" ht="15" customHeight="1" x14ac:dyDescent="0.3">
      <c r="A9" s="56" t="s">
        <v>66</v>
      </c>
      <c r="B9" t="s">
        <v>172</v>
      </c>
    </row>
    <row r="10" spans="1:10" ht="15" customHeight="1" x14ac:dyDescent="0.3"/>
    <row r="11" spans="1:10" ht="15" customHeight="1" x14ac:dyDescent="0.3"/>
    <row r="12" spans="1:10" ht="15" customHeight="1" x14ac:dyDescent="0.3">
      <c r="J12" s="17"/>
    </row>
    <row r="13" spans="1:10" ht="15" customHeight="1" x14ac:dyDescent="0.3">
      <c r="J13" s="18"/>
    </row>
    <row r="14" spans="1:10" ht="15" customHeight="1" x14ac:dyDescent="0.3">
      <c r="J14" s="19"/>
    </row>
    <row r="15" spans="1:10" ht="15" customHeight="1" x14ac:dyDescent="0.3">
      <c r="J15" s="19"/>
    </row>
    <row r="16" spans="1:10" x14ac:dyDescent="0.3">
      <c r="J16" s="19"/>
    </row>
    <row r="17" spans="1:10" x14ac:dyDescent="0.3">
      <c r="J17" s="19"/>
    </row>
    <row r="29" spans="1:10" s="19" customFormat="1" x14ac:dyDescent="0.3">
      <c r="A29"/>
      <c r="B29"/>
      <c r="C29"/>
      <c r="D29"/>
      <c r="E29"/>
      <c r="F29"/>
      <c r="G29"/>
      <c r="H29"/>
      <c r="I29"/>
    </row>
    <row r="30" spans="1:10" s="19" customFormat="1" x14ac:dyDescent="0.3">
      <c r="A30"/>
      <c r="B30"/>
      <c r="C30"/>
      <c r="D30"/>
      <c r="E30"/>
      <c r="F30"/>
      <c r="G30"/>
      <c r="H30"/>
      <c r="I30"/>
    </row>
    <row r="31" spans="1:10" s="19" customFormat="1" x14ac:dyDescent="0.3">
      <c r="A31"/>
      <c r="B31"/>
      <c r="C31"/>
      <c r="D31"/>
      <c r="E31"/>
      <c r="F31"/>
      <c r="G31"/>
      <c r="H31"/>
      <c r="I31"/>
    </row>
    <row r="32" spans="1:10" s="19" customFormat="1" x14ac:dyDescent="0.3">
      <c r="A32"/>
      <c r="B32"/>
      <c r="C32"/>
      <c r="D32"/>
      <c r="E32"/>
      <c r="F32"/>
      <c r="G32"/>
      <c r="H32"/>
      <c r="I32"/>
    </row>
    <row r="33" spans="1:9" s="19" customFormat="1" x14ac:dyDescent="0.3">
      <c r="A33"/>
      <c r="B33"/>
      <c r="C33"/>
      <c r="D33"/>
      <c r="E33"/>
      <c r="F33"/>
      <c r="G33"/>
      <c r="H33"/>
      <c r="I33"/>
    </row>
    <row r="34" spans="1:9" s="19" customFormat="1" x14ac:dyDescent="0.3">
      <c r="A34"/>
      <c r="B34"/>
      <c r="C34"/>
      <c r="D34"/>
      <c r="E34"/>
      <c r="F34"/>
      <c r="G34"/>
      <c r="H34"/>
      <c r="I34"/>
    </row>
  </sheetData>
  <mergeCells count="6">
    <mergeCell ref="B8:H8"/>
    <mergeCell ref="A1:A2"/>
    <mergeCell ref="B1:B2"/>
    <mergeCell ref="C1:G1"/>
    <mergeCell ref="H1:H2"/>
    <mergeCell ref="B7:H7"/>
  </mergeCells>
  <printOptions horizontalCentered="1"/>
  <pageMargins left="0.23622047244094491" right="0.23622047244094491" top="0.74803149606299213" bottom="0.74803149606299213" header="0.31496062992125984" footer="0.31496062992125984"/>
  <pageSetup paperSize="3" scale="51" orientation="landscape" r:id="rId1"/>
  <headerFooter>
    <oddHeader>&amp;C&amp;"-,Bold"&amp;12Condition Ratings and Asset Levels of Service Targets for Water Infrastructure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EE0E8-2B20-48DB-BB72-D9BBB443687E}">
  <sheetPr>
    <tabColor theme="7" tint="-0.249977111117893"/>
    <pageSetUpPr fitToPage="1"/>
  </sheetPr>
  <dimension ref="A1:O50"/>
  <sheetViews>
    <sheetView zoomScale="81" zoomScaleNormal="81" workbookViewId="0">
      <pane xSplit="1" ySplit="4" topLeftCell="B5" activePane="bottomRight" state="frozen"/>
      <selection pane="topRight" activeCell="B1" sqref="B1"/>
      <selection pane="bottomLeft" activeCell="A5" sqref="A5"/>
      <selection pane="bottomRight" activeCell="B2" sqref="B2"/>
    </sheetView>
  </sheetViews>
  <sheetFormatPr defaultColWidth="9.109375" defaultRowHeight="14.4" x14ac:dyDescent="0.3"/>
  <cols>
    <col min="1" max="1" width="7.6640625" customWidth="1"/>
    <col min="2" max="6" width="41.77734375" customWidth="1"/>
    <col min="7" max="7" width="30.109375" customWidth="1"/>
    <col min="8" max="8" width="11" style="19" customWidth="1"/>
    <col min="9" max="9" width="12.88671875" style="19" customWidth="1"/>
    <col min="10" max="11" width="10.6640625" style="19" customWidth="1"/>
  </cols>
  <sheetData>
    <row r="1" spans="1:15" ht="24.9" customHeight="1" thickBot="1" x14ac:dyDescent="0.35">
      <c r="A1" s="372" t="s">
        <v>43</v>
      </c>
      <c r="B1" s="373"/>
      <c r="C1" s="373"/>
      <c r="D1" s="373"/>
      <c r="E1" s="373"/>
      <c r="F1" s="374"/>
    </row>
    <row r="2" spans="1:15" ht="37.950000000000003" customHeight="1" thickBot="1" x14ac:dyDescent="0.35">
      <c r="A2" s="32" t="s">
        <v>44</v>
      </c>
      <c r="B2" s="1" t="s">
        <v>45</v>
      </c>
      <c r="C2" s="2" t="s">
        <v>46</v>
      </c>
      <c r="D2" s="3" t="s">
        <v>47</v>
      </c>
      <c r="E2" s="4" t="s">
        <v>48</v>
      </c>
      <c r="F2" s="5" t="s">
        <v>49</v>
      </c>
    </row>
    <row r="3" spans="1:15" ht="30" customHeight="1" thickBot="1" x14ac:dyDescent="0.35">
      <c r="A3" s="32" t="s">
        <v>50</v>
      </c>
      <c r="B3" s="33" t="s">
        <v>51</v>
      </c>
      <c r="C3" s="34" t="s">
        <v>52</v>
      </c>
      <c r="D3" s="35" t="s">
        <v>53</v>
      </c>
      <c r="E3" s="36" t="s">
        <v>54</v>
      </c>
      <c r="F3" s="37" t="s">
        <v>55</v>
      </c>
    </row>
    <row r="4" spans="1:15" ht="69.599999999999994" customHeight="1" thickBot="1" x14ac:dyDescent="0.35">
      <c r="A4" s="224" t="s">
        <v>228</v>
      </c>
      <c r="B4" s="247" t="s">
        <v>275</v>
      </c>
      <c r="C4" s="248" t="s">
        <v>276</v>
      </c>
      <c r="D4" s="249" t="s">
        <v>277</v>
      </c>
      <c r="E4" s="225" t="s">
        <v>265</v>
      </c>
      <c r="F4" s="226" t="s">
        <v>266</v>
      </c>
    </row>
    <row r="5" spans="1:15" ht="334.8" customHeight="1" thickBot="1" x14ac:dyDescent="0.35">
      <c r="A5" s="38" t="s">
        <v>56</v>
      </c>
      <c r="B5" s="39" t="s">
        <v>270</v>
      </c>
      <c r="C5" s="40" t="s">
        <v>271</v>
      </c>
      <c r="D5" s="40" t="s">
        <v>272</v>
      </c>
      <c r="E5" s="41" t="s">
        <v>273</v>
      </c>
      <c r="F5" s="42" t="s">
        <v>274</v>
      </c>
    </row>
    <row r="6" spans="1:15" ht="111.6" customHeight="1" thickBot="1" x14ac:dyDescent="0.35">
      <c r="A6" s="43" t="s">
        <v>57</v>
      </c>
      <c r="B6" s="44" t="s">
        <v>58</v>
      </c>
      <c r="C6" s="40" t="s">
        <v>174</v>
      </c>
      <c r="D6" s="40" t="s">
        <v>175</v>
      </c>
      <c r="E6" s="45" t="s">
        <v>176</v>
      </c>
      <c r="F6" s="46" t="s">
        <v>59</v>
      </c>
    </row>
    <row r="7" spans="1:15" ht="115.2" customHeight="1" thickBot="1" x14ac:dyDescent="0.35">
      <c r="A7" s="43" t="s">
        <v>60</v>
      </c>
      <c r="B7" s="47" t="s">
        <v>300</v>
      </c>
      <c r="C7" s="45" t="s">
        <v>301</v>
      </c>
      <c r="D7" s="48" t="s">
        <v>302</v>
      </c>
      <c r="E7" s="49" t="s">
        <v>303</v>
      </c>
      <c r="F7" s="50" t="s">
        <v>304</v>
      </c>
    </row>
    <row r="8" spans="1:15" ht="91.2" customHeight="1" thickBot="1" x14ac:dyDescent="0.35">
      <c r="A8" s="43" t="s">
        <v>61</v>
      </c>
      <c r="B8" s="44" t="s">
        <v>305</v>
      </c>
      <c r="C8" s="40" t="s">
        <v>306</v>
      </c>
      <c r="D8" s="51" t="s">
        <v>307</v>
      </c>
      <c r="E8" s="45" t="s">
        <v>308</v>
      </c>
      <c r="F8" s="52" t="s">
        <v>309</v>
      </c>
    </row>
    <row r="9" spans="1:15" x14ac:dyDescent="0.3">
      <c r="B9" s="15"/>
      <c r="C9" s="15"/>
      <c r="D9" s="15"/>
      <c r="E9" s="15"/>
      <c r="F9" s="15"/>
    </row>
    <row r="10" spans="1:15" x14ac:dyDescent="0.3">
      <c r="A10" s="53" t="s">
        <v>62</v>
      </c>
      <c r="B10" s="375" t="s">
        <v>63</v>
      </c>
      <c r="C10" s="375"/>
      <c r="D10" s="375"/>
      <c r="E10" s="375"/>
      <c r="F10" s="375"/>
    </row>
    <row r="11" spans="1:15" ht="15" customHeight="1" x14ac:dyDescent="0.3">
      <c r="A11" s="54" t="s">
        <v>64</v>
      </c>
      <c r="B11" s="376" t="s">
        <v>65</v>
      </c>
      <c r="C11" s="376"/>
      <c r="D11" s="376"/>
      <c r="E11" s="376"/>
      <c r="F11" s="376"/>
      <c r="G11" s="55"/>
      <c r="H11" s="55"/>
      <c r="I11" s="55"/>
      <c r="J11" s="55"/>
      <c r="K11"/>
      <c r="L11" s="19"/>
      <c r="M11" s="19"/>
      <c r="N11" s="19"/>
      <c r="O11" s="19"/>
    </row>
    <row r="12" spans="1:15" x14ac:dyDescent="0.3">
      <c r="A12" s="56" t="s">
        <v>66</v>
      </c>
      <c r="B12" s="377" t="s">
        <v>67</v>
      </c>
      <c r="C12" s="377"/>
      <c r="D12" s="377"/>
      <c r="E12" s="377"/>
      <c r="F12" s="377"/>
      <c r="H12" s="31"/>
    </row>
    <row r="13" spans="1:15" x14ac:dyDescent="0.3">
      <c r="B13" s="57"/>
      <c r="C13" s="57"/>
      <c r="D13" s="57"/>
      <c r="E13" s="57"/>
      <c r="F13" s="57"/>
      <c r="H13" s="31"/>
    </row>
    <row r="14" spans="1:15" ht="18" customHeight="1" x14ac:dyDescent="0.3">
      <c r="B14" s="57"/>
      <c r="C14" s="57"/>
      <c r="D14" s="57"/>
      <c r="E14" s="57"/>
      <c r="F14" s="57"/>
      <c r="H14" s="378"/>
      <c r="I14" s="378"/>
      <c r="J14" s="378"/>
      <c r="K14" s="378"/>
    </row>
    <row r="15" spans="1:15" x14ac:dyDescent="0.3">
      <c r="B15" s="57"/>
      <c r="C15" s="57"/>
      <c r="D15" s="57"/>
      <c r="E15" s="57"/>
      <c r="F15" s="57"/>
      <c r="H15" s="58"/>
      <c r="I15" s="59"/>
      <c r="J15" s="59"/>
      <c r="K15" s="60"/>
    </row>
    <row r="16" spans="1:15" ht="15" customHeight="1" x14ac:dyDescent="0.3">
      <c r="H16" s="59"/>
      <c r="I16" s="59"/>
      <c r="J16" s="59"/>
      <c r="K16" s="60"/>
    </row>
    <row r="17" spans="8:11" ht="15" customHeight="1" x14ac:dyDescent="0.3">
      <c r="H17" s="59"/>
      <c r="I17" s="59"/>
      <c r="J17" s="61"/>
      <c r="K17" s="60"/>
    </row>
    <row r="18" spans="8:11" ht="15" customHeight="1" x14ac:dyDescent="0.3">
      <c r="H18" s="59"/>
      <c r="I18" s="59"/>
      <c r="J18" s="61"/>
      <c r="K18" s="60"/>
    </row>
    <row r="19" spans="8:11" ht="15" customHeight="1" x14ac:dyDescent="0.3">
      <c r="H19" s="59"/>
      <c r="I19" s="59"/>
      <c r="J19" s="58"/>
      <c r="K19" s="60"/>
    </row>
    <row r="20" spans="8:11" ht="15" customHeight="1" x14ac:dyDescent="0.3">
      <c r="H20" s="59"/>
      <c r="I20" s="59"/>
      <c r="J20" s="59"/>
      <c r="K20" s="60"/>
    </row>
    <row r="45" spans="2:8" s="19" customFormat="1" x14ac:dyDescent="0.3">
      <c r="B45"/>
      <c r="C45"/>
      <c r="D45"/>
      <c r="E45"/>
      <c r="F45"/>
      <c r="G45"/>
    </row>
    <row r="46" spans="2:8" s="19" customFormat="1" x14ac:dyDescent="0.3">
      <c r="B46"/>
      <c r="C46"/>
      <c r="D46"/>
      <c r="E46"/>
      <c r="F46"/>
      <c r="G46"/>
      <c r="H46" s="31"/>
    </row>
    <row r="47" spans="2:8" s="19" customFormat="1" x14ac:dyDescent="0.3">
      <c r="B47"/>
      <c r="C47"/>
      <c r="D47"/>
      <c r="E47"/>
      <c r="F47"/>
      <c r="G47"/>
      <c r="H47" s="31"/>
    </row>
    <row r="48" spans="2:8" s="19" customFormat="1" x14ac:dyDescent="0.3">
      <c r="B48"/>
      <c r="C48"/>
      <c r="D48"/>
      <c r="E48"/>
      <c r="F48"/>
      <c r="G48"/>
      <c r="H48" s="31"/>
    </row>
    <row r="49" spans="2:8" s="19" customFormat="1" x14ac:dyDescent="0.3">
      <c r="B49"/>
      <c r="C49"/>
      <c r="D49"/>
      <c r="E49"/>
      <c r="F49"/>
      <c r="G49"/>
      <c r="H49" s="31"/>
    </row>
    <row r="50" spans="2:8" s="19" customFormat="1" x14ac:dyDescent="0.3">
      <c r="B50"/>
      <c r="C50"/>
      <c r="D50"/>
      <c r="E50"/>
      <c r="F50"/>
      <c r="G50"/>
    </row>
  </sheetData>
  <mergeCells count="5">
    <mergeCell ref="A1:F1"/>
    <mergeCell ref="B10:F10"/>
    <mergeCell ref="B11:F11"/>
    <mergeCell ref="B12:F12"/>
    <mergeCell ref="H14:K14"/>
  </mergeCells>
  <printOptions horizontalCentered="1"/>
  <pageMargins left="0.23622047244094491" right="0.23622047244094491" top="0.74803149606299213" bottom="0.74803149606299213" header="0.31496062992125984" footer="0.31496062992125984"/>
  <pageSetup paperSize="3" scale="97" orientation="landscape" r:id="rId1"/>
  <headerFooter>
    <oddHeader>&amp;C&amp;"-,Bold"&amp;12General Performance Ratings and  Corresponding Likelihood of Failure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EC070-BC4B-4C80-B5E5-FB7A386A7E3A}">
  <sheetPr>
    <tabColor theme="7" tint="-0.249977111117893"/>
    <pageSetUpPr fitToPage="1"/>
  </sheetPr>
  <dimension ref="A1:F58"/>
  <sheetViews>
    <sheetView zoomScale="69" zoomScaleNormal="69" workbookViewId="0">
      <pane ySplit="1" topLeftCell="A2" activePane="bottomLeft" state="frozen"/>
      <selection activeCell="I12" sqref="I12"/>
      <selection pane="bottomLeft" activeCell="I12" sqref="I12"/>
    </sheetView>
  </sheetViews>
  <sheetFormatPr defaultColWidth="9.109375" defaultRowHeight="14.4" x14ac:dyDescent="0.3"/>
  <cols>
    <col min="1" max="1" width="25.6640625" customWidth="1"/>
    <col min="2" max="2" width="80.6640625" customWidth="1"/>
    <col min="3" max="3" width="5.6640625" style="79" customWidth="1"/>
    <col min="4" max="4" width="80.6640625" customWidth="1"/>
    <col min="5" max="6" width="10.6640625" style="19" customWidth="1"/>
  </cols>
  <sheetData>
    <row r="1" spans="1:4" ht="81" customHeight="1" thickBot="1" x14ac:dyDescent="0.35">
      <c r="A1" s="62" t="s">
        <v>0</v>
      </c>
      <c r="B1" s="62" t="s">
        <v>68</v>
      </c>
      <c r="C1" s="63" t="s">
        <v>69</v>
      </c>
      <c r="D1" s="62" t="s">
        <v>177</v>
      </c>
    </row>
    <row r="2" spans="1:4" ht="127.2" customHeight="1" x14ac:dyDescent="0.3">
      <c r="A2" s="379" t="s">
        <v>70</v>
      </c>
      <c r="B2" s="382" t="s">
        <v>71</v>
      </c>
      <c r="C2" s="64" t="s">
        <v>56</v>
      </c>
      <c r="D2" s="65" t="s">
        <v>178</v>
      </c>
    </row>
    <row r="3" spans="1:4" ht="78.599999999999994" customHeight="1" x14ac:dyDescent="0.3">
      <c r="A3" s="380"/>
      <c r="B3" s="383"/>
      <c r="C3" s="66" t="s">
        <v>57</v>
      </c>
      <c r="D3" s="67" t="s">
        <v>72</v>
      </c>
    </row>
    <row r="4" spans="1:4" ht="64.2" customHeight="1" thickBot="1" x14ac:dyDescent="0.35">
      <c r="A4" s="381"/>
      <c r="B4" s="384"/>
      <c r="C4" s="68" t="s">
        <v>60</v>
      </c>
      <c r="D4" s="69" t="s">
        <v>179</v>
      </c>
    </row>
    <row r="5" spans="1:4" ht="177" customHeight="1" x14ac:dyDescent="0.3">
      <c r="A5" s="379" t="s">
        <v>73</v>
      </c>
      <c r="B5" s="382" t="s">
        <v>74</v>
      </c>
      <c r="C5" s="64" t="s">
        <v>56</v>
      </c>
      <c r="D5" s="70" t="s">
        <v>180</v>
      </c>
    </row>
    <row r="6" spans="1:4" ht="91.5" customHeight="1" x14ac:dyDescent="0.3">
      <c r="A6" s="380"/>
      <c r="B6" s="383"/>
      <c r="C6" s="66" t="s">
        <v>57</v>
      </c>
      <c r="D6" s="71" t="s">
        <v>75</v>
      </c>
    </row>
    <row r="7" spans="1:4" ht="108" customHeight="1" x14ac:dyDescent="0.3">
      <c r="A7" s="380"/>
      <c r="B7" s="383"/>
      <c r="C7" s="66" t="s">
        <v>60</v>
      </c>
      <c r="D7" s="72" t="s">
        <v>292</v>
      </c>
    </row>
    <row r="8" spans="1:4" ht="76.2" customHeight="1" thickBot="1" x14ac:dyDescent="0.35">
      <c r="A8" s="381"/>
      <c r="B8" s="384"/>
      <c r="C8" s="73" t="s">
        <v>61</v>
      </c>
      <c r="D8" s="72" t="s">
        <v>293</v>
      </c>
    </row>
    <row r="9" spans="1:4" ht="124.2" customHeight="1" x14ac:dyDescent="0.3">
      <c r="A9" s="379" t="s">
        <v>181</v>
      </c>
      <c r="B9" s="382" t="s">
        <v>76</v>
      </c>
      <c r="C9" s="64" t="s">
        <v>60</v>
      </c>
      <c r="D9" s="70" t="s">
        <v>182</v>
      </c>
    </row>
    <row r="10" spans="1:4" ht="82.2" customHeight="1" x14ac:dyDescent="0.3">
      <c r="A10" s="380"/>
      <c r="B10" s="383"/>
      <c r="C10" s="66" t="s">
        <v>57</v>
      </c>
      <c r="D10" s="71" t="s">
        <v>77</v>
      </c>
    </row>
    <row r="11" spans="1:4" ht="99.6" customHeight="1" x14ac:dyDescent="0.3">
      <c r="A11" s="380"/>
      <c r="B11" s="383"/>
      <c r="C11" s="66" t="s">
        <v>60</v>
      </c>
      <c r="D11" s="72" t="s">
        <v>294</v>
      </c>
    </row>
    <row r="12" spans="1:4" ht="77.400000000000006" customHeight="1" thickBot="1" x14ac:dyDescent="0.35">
      <c r="A12" s="381"/>
      <c r="B12" s="384"/>
      <c r="C12" s="73" t="s">
        <v>61</v>
      </c>
      <c r="D12" s="74" t="s">
        <v>295</v>
      </c>
    </row>
    <row r="13" spans="1:4" ht="159" customHeight="1" x14ac:dyDescent="0.3">
      <c r="A13" s="385" t="s">
        <v>78</v>
      </c>
      <c r="B13" s="382" t="s">
        <v>79</v>
      </c>
      <c r="C13" s="64" t="s">
        <v>60</v>
      </c>
      <c r="D13" s="67" t="s">
        <v>183</v>
      </c>
    </row>
    <row r="14" spans="1:4" ht="77.400000000000006" customHeight="1" x14ac:dyDescent="0.3">
      <c r="A14" s="386"/>
      <c r="B14" s="383"/>
      <c r="C14" s="66" t="s">
        <v>57</v>
      </c>
      <c r="D14" s="75" t="s">
        <v>184</v>
      </c>
    </row>
    <row r="15" spans="1:4" ht="99" customHeight="1" x14ac:dyDescent="0.3">
      <c r="A15" s="386"/>
      <c r="B15" s="383"/>
      <c r="C15" s="66" t="s">
        <v>60</v>
      </c>
      <c r="D15" s="71" t="s">
        <v>296</v>
      </c>
    </row>
    <row r="16" spans="1:4" ht="77.400000000000006" customHeight="1" thickBot="1" x14ac:dyDescent="0.35">
      <c r="A16" s="387"/>
      <c r="B16" s="384"/>
      <c r="C16" s="73" t="s">
        <v>61</v>
      </c>
      <c r="D16" s="75" t="s">
        <v>297</v>
      </c>
    </row>
    <row r="17" spans="1:6" ht="146.4" customHeight="1" x14ac:dyDescent="0.3">
      <c r="A17" s="385" t="s">
        <v>80</v>
      </c>
      <c r="B17" s="382" t="s">
        <v>81</v>
      </c>
      <c r="C17" s="64" t="s">
        <v>56</v>
      </c>
      <c r="D17" s="70" t="s">
        <v>185</v>
      </c>
    </row>
    <row r="18" spans="1:6" ht="75" customHeight="1" x14ac:dyDescent="0.3">
      <c r="A18" s="386"/>
      <c r="B18" s="383"/>
      <c r="C18" s="66" t="s">
        <v>57</v>
      </c>
      <c r="D18" s="71" t="s">
        <v>186</v>
      </c>
    </row>
    <row r="19" spans="1:6" ht="66" customHeight="1" x14ac:dyDescent="0.3">
      <c r="A19" s="386"/>
      <c r="B19" s="383"/>
      <c r="C19" s="66" t="s">
        <v>60</v>
      </c>
      <c r="D19" s="71" t="s">
        <v>298</v>
      </c>
    </row>
    <row r="20" spans="1:6" ht="70.8" customHeight="1" thickBot="1" x14ac:dyDescent="0.35">
      <c r="A20" s="387"/>
      <c r="B20" s="384"/>
      <c r="C20" s="68" t="s">
        <v>61</v>
      </c>
      <c r="D20" s="69" t="s">
        <v>299</v>
      </c>
    </row>
    <row r="21" spans="1:6" x14ac:dyDescent="0.3">
      <c r="A21" s="15"/>
      <c r="B21" s="15"/>
      <c r="C21" s="76"/>
      <c r="D21" s="15"/>
    </row>
    <row r="22" spans="1:6" ht="30.6" customHeight="1" x14ac:dyDescent="0.3">
      <c r="A22" s="77" t="s">
        <v>82</v>
      </c>
      <c r="B22" s="377" t="s">
        <v>83</v>
      </c>
      <c r="C22" s="377"/>
      <c r="D22" s="377"/>
      <c r="E22" s="242"/>
      <c r="F22" s="242"/>
    </row>
    <row r="23" spans="1:6" ht="72.599999999999994" customHeight="1" x14ac:dyDescent="0.3">
      <c r="A23" s="78" t="s">
        <v>64</v>
      </c>
      <c r="B23" s="377" t="s">
        <v>84</v>
      </c>
      <c r="C23" s="377"/>
      <c r="D23" s="377"/>
      <c r="E23" s="242"/>
      <c r="F23" s="242"/>
    </row>
    <row r="24" spans="1:6" ht="15" customHeight="1" x14ac:dyDescent="0.3">
      <c r="E24" s="59"/>
    </row>
    <row r="25" spans="1:6" ht="15" customHeight="1" x14ac:dyDescent="0.3">
      <c r="E25" s="61"/>
    </row>
    <row r="26" spans="1:6" ht="15" customHeight="1" x14ac:dyDescent="0.3">
      <c r="E26" s="61"/>
    </row>
    <row r="27" spans="1:6" ht="15" customHeight="1" x14ac:dyDescent="0.3">
      <c r="E27" s="58"/>
    </row>
    <row r="28" spans="1:6" ht="15" customHeight="1" x14ac:dyDescent="0.3">
      <c r="E28" s="59"/>
    </row>
    <row r="53" spans="1:4" s="19" customFormat="1" x14ac:dyDescent="0.3">
      <c r="A53"/>
      <c r="B53"/>
      <c r="C53" s="79"/>
      <c r="D53"/>
    </row>
    <row r="54" spans="1:4" s="19" customFormat="1" x14ac:dyDescent="0.3">
      <c r="A54"/>
      <c r="B54"/>
      <c r="C54" s="79"/>
      <c r="D54"/>
    </row>
    <row r="55" spans="1:4" s="19" customFormat="1" x14ac:dyDescent="0.3">
      <c r="A55"/>
      <c r="B55"/>
      <c r="C55" s="79"/>
      <c r="D55"/>
    </row>
    <row r="56" spans="1:4" s="19" customFormat="1" x14ac:dyDescent="0.3">
      <c r="A56"/>
      <c r="B56"/>
      <c r="C56" s="79"/>
      <c r="D56"/>
    </row>
    <row r="57" spans="1:4" s="19" customFormat="1" x14ac:dyDescent="0.3">
      <c r="A57"/>
      <c r="B57"/>
      <c r="C57" s="79"/>
      <c r="D57"/>
    </row>
    <row r="58" spans="1:4" s="19" customFormat="1" x14ac:dyDescent="0.3">
      <c r="A58"/>
      <c r="B58"/>
      <c r="C58" s="79"/>
      <c r="D58"/>
    </row>
  </sheetData>
  <mergeCells count="12">
    <mergeCell ref="B23:D23"/>
    <mergeCell ref="A2:A4"/>
    <mergeCell ref="B2:B4"/>
    <mergeCell ref="A5:A8"/>
    <mergeCell ref="B5:B8"/>
    <mergeCell ref="A9:A12"/>
    <mergeCell ref="B9:B12"/>
    <mergeCell ref="A13:A16"/>
    <mergeCell ref="B13:B16"/>
    <mergeCell ref="A17:A20"/>
    <mergeCell ref="B17:B20"/>
    <mergeCell ref="B22:D22"/>
  </mergeCells>
  <printOptions horizontalCentered="1"/>
  <pageMargins left="0.23622047244094491" right="0.23622047244094491" top="0.74803149606299213" bottom="0.74803149606299213" header="0.31496062992125984" footer="0.31496062992125984"/>
  <pageSetup paperSize="3" scale="53" orientation="portrait" r:id="rId1"/>
  <headerFooter>
    <oddHeader>&amp;C&amp;"-,Bold"&amp;12 Asset Levels of Service Targets and Performance Critera for Water Infrastructure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000F1-EB34-412B-999E-3BC073A217B9}">
  <sheetPr>
    <tabColor theme="9"/>
    <pageSetUpPr fitToPage="1"/>
  </sheetPr>
  <dimension ref="A1:R131"/>
  <sheetViews>
    <sheetView zoomScale="73" zoomScaleNormal="73" workbookViewId="0">
      <pane ySplit="2" topLeftCell="A3" activePane="bottomLeft" state="frozen"/>
      <selection activeCell="J244" sqref="J244"/>
      <selection pane="bottomLeft" activeCell="S2" sqref="S2"/>
    </sheetView>
  </sheetViews>
  <sheetFormatPr defaultColWidth="8.77734375" defaultRowHeight="14.4" x14ac:dyDescent="0.3"/>
  <cols>
    <col min="1" max="1" width="20.6640625" style="136" customWidth="1"/>
    <col min="2" max="2" width="6.6640625" style="140" customWidth="1"/>
    <col min="3" max="3" width="45.6640625" style="139" customWidth="1"/>
    <col min="4" max="4" width="60" style="138" customWidth="1"/>
    <col min="5" max="5" width="12.77734375" style="138" customWidth="1"/>
    <col min="6" max="10" width="4.6640625" style="137" customWidth="1"/>
    <col min="11" max="11" width="5.109375" style="137" customWidth="1"/>
    <col min="12" max="12" width="4.6640625" style="137" customWidth="1"/>
    <col min="13" max="16384" width="8.77734375" style="136"/>
  </cols>
  <sheetData>
    <row r="1" spans="1:18" ht="37.5" customHeight="1" thickBot="1" x14ac:dyDescent="0.35">
      <c r="A1" s="353" t="s">
        <v>329</v>
      </c>
      <c r="B1" s="401" t="s">
        <v>69</v>
      </c>
      <c r="C1" s="353" t="s">
        <v>188</v>
      </c>
      <c r="D1" s="353" t="s">
        <v>212</v>
      </c>
      <c r="E1" s="353" t="s">
        <v>330</v>
      </c>
      <c r="F1" s="351" t="s">
        <v>213</v>
      </c>
      <c r="G1" s="351"/>
      <c r="H1" s="351"/>
      <c r="I1" s="351"/>
      <c r="J1" s="351"/>
      <c r="K1" s="351"/>
      <c r="L1" s="352"/>
      <c r="M1" s="137"/>
      <c r="N1" s="137"/>
      <c r="O1" s="137"/>
    </row>
    <row r="2" spans="1:18" ht="69.75" customHeight="1" thickBot="1" x14ac:dyDescent="0.35">
      <c r="A2" s="358"/>
      <c r="B2" s="403"/>
      <c r="C2" s="358"/>
      <c r="D2" s="358"/>
      <c r="E2" s="358"/>
      <c r="F2" s="189" t="s">
        <v>129</v>
      </c>
      <c r="G2" s="188" t="s">
        <v>128</v>
      </c>
      <c r="H2" s="187" t="s">
        <v>127</v>
      </c>
      <c r="I2" s="186" t="s">
        <v>126</v>
      </c>
      <c r="J2" s="185" t="s">
        <v>125</v>
      </c>
      <c r="K2" s="211" t="s">
        <v>124</v>
      </c>
      <c r="L2" s="184" t="s">
        <v>123</v>
      </c>
      <c r="M2" s="212"/>
      <c r="N2" s="137"/>
      <c r="O2" s="137"/>
      <c r="P2" s="190"/>
      <c r="Q2" s="190"/>
      <c r="R2" s="190"/>
    </row>
    <row r="3" spans="1:18" ht="21.9" hidden="1" customHeight="1" x14ac:dyDescent="0.3">
      <c r="A3" s="413" t="s">
        <v>122</v>
      </c>
      <c r="B3" s="401" t="s">
        <v>56</v>
      </c>
      <c r="C3" s="425" t="s">
        <v>268</v>
      </c>
      <c r="D3" s="170" t="s">
        <v>117</v>
      </c>
      <c r="E3" s="158"/>
      <c r="F3" s="161"/>
      <c r="G3" s="160"/>
      <c r="H3" s="160"/>
      <c r="I3" s="160"/>
      <c r="J3" s="160"/>
      <c r="K3" s="155"/>
      <c r="L3" s="80" t="str">
        <f>IF(K3&gt;0,"N/A",IF(SUM(F3:J3)=0,"",SUM(F3:J3)))</f>
        <v/>
      </c>
    </row>
    <row r="4" spans="1:18" ht="21.9" hidden="1" customHeight="1" x14ac:dyDescent="0.3">
      <c r="A4" s="414"/>
      <c r="B4" s="402"/>
      <c r="C4" s="424"/>
      <c r="D4" s="162" t="s">
        <v>190</v>
      </c>
      <c r="E4" s="158"/>
      <c r="F4" s="161"/>
      <c r="G4" s="160"/>
      <c r="H4" s="160"/>
      <c r="I4" s="160"/>
      <c r="J4" s="160"/>
      <c r="K4" s="155"/>
      <c r="L4" s="80" t="str">
        <f>IF(K4&gt;0,"N/A",IF(SUM(F4:J4)=0,"",SUM(F4:J4)))</f>
        <v/>
      </c>
    </row>
    <row r="5" spans="1:18" ht="37.5" hidden="1" customHeight="1" x14ac:dyDescent="0.3">
      <c r="A5" s="414"/>
      <c r="B5" s="402"/>
      <c r="C5" s="430"/>
      <c r="D5" s="168" t="s">
        <v>116</v>
      </c>
      <c r="E5" s="158"/>
      <c r="F5" s="157"/>
      <c r="G5" s="156"/>
      <c r="H5" s="156"/>
      <c r="I5" s="156"/>
      <c r="J5" s="156"/>
      <c r="K5" s="155"/>
      <c r="L5" s="80" t="str">
        <f>IF(K5&gt;0,"N/A",IF(SUM(F5:J5)=0,"",SUM(F5:J5)))</f>
        <v/>
      </c>
    </row>
    <row r="6" spans="1:18" ht="39.15" hidden="1" customHeight="1" x14ac:dyDescent="0.3">
      <c r="A6" s="414"/>
      <c r="B6" s="402"/>
      <c r="C6" s="430"/>
      <c r="D6" s="168" t="s">
        <v>121</v>
      </c>
      <c r="E6" s="158"/>
      <c r="F6" s="157"/>
      <c r="G6" s="156"/>
      <c r="H6" s="156"/>
      <c r="I6" s="156"/>
      <c r="J6" s="156"/>
      <c r="K6" s="155"/>
      <c r="L6" s="80" t="str">
        <f>IF(K6&gt;0,"N/A",IF(SUM(F6:J6)=0,"",SUM(F6:J6)))</f>
        <v/>
      </c>
    </row>
    <row r="7" spans="1:18" ht="37.200000000000003" hidden="1" customHeight="1" thickBot="1" x14ac:dyDescent="0.35">
      <c r="A7" s="414"/>
      <c r="B7" s="402"/>
      <c r="C7" s="431"/>
      <c r="D7" s="159" t="s">
        <v>119</v>
      </c>
      <c r="E7" s="158"/>
      <c r="F7" s="157"/>
      <c r="G7" s="156"/>
      <c r="H7" s="156"/>
      <c r="I7" s="156"/>
      <c r="J7" s="156"/>
      <c r="K7" s="155"/>
      <c r="L7" s="80" t="str">
        <f>IF(K7&gt;0,"N/A",IF(SUM(F7:J7)=0,"",SUM(F7:J7)))</f>
        <v/>
      </c>
    </row>
    <row r="8" spans="1:18" ht="15.6" hidden="1" customHeight="1" thickBot="1" x14ac:dyDescent="0.35">
      <c r="A8" s="414"/>
      <c r="B8" s="402"/>
      <c r="C8" s="396"/>
      <c r="D8" s="153" t="s">
        <v>100</v>
      </c>
      <c r="E8" s="133">
        <f>SUMIF(L3:L7,100,E3:E7)</f>
        <v>0</v>
      </c>
      <c r="F8" s="134" t="str">
        <f>IFERROR(IF($E8=0,(SUM(F3:F7)/COUNTIF($L3:$L7,100)),(SUMPRODUCT(F3:F7,$E3:$E7)/$E8)),"")</f>
        <v/>
      </c>
      <c r="G8" s="134" t="str">
        <f>IFERROR(IF($E8=0,(SUM(G3:G7)/COUNTIF($L3:$L7,100)),(SUMPRODUCT(G3:G7,$E3:$E7)/$E8)),"")</f>
        <v/>
      </c>
      <c r="H8" s="134" t="str">
        <f>IFERROR(IF($E8=0,(SUM(H3:H7)/COUNTIF($L3:$L7,100)),(SUMPRODUCT(H3:H7,$E3:$E7)/$E8)),"")</f>
        <v/>
      </c>
      <c r="I8" s="134" t="str">
        <f>IFERROR(IF($E8=0,(SUM(I3:I7)/COUNTIF($L3:$L7,100)),(SUMPRODUCT(I3:I7,$E3:$E7)/$E8)),"")</f>
        <v/>
      </c>
      <c r="J8" s="134" t="str">
        <f>IFERROR(IF($E8=0,(SUM(J3:J7)/COUNTIF($L3:$L7,100)),(SUMPRODUCT(J3:J7,$E3:$E7)/$E8)),"")</f>
        <v/>
      </c>
      <c r="K8" s="277" t="str">
        <f>IFERROR((COUNT(K3:K7)/(COUNTA(L3:L7)-COUNTBLANK(L3:L7))*100),"")</f>
        <v/>
      </c>
      <c r="L8" s="152">
        <f>SUM(F8:J8)</f>
        <v>0</v>
      </c>
    </row>
    <row r="9" spans="1:18" ht="15.6" hidden="1" customHeight="1" thickBot="1" x14ac:dyDescent="0.35">
      <c r="A9" s="414"/>
      <c r="B9" s="403"/>
      <c r="C9" s="397"/>
      <c r="D9" s="153" t="s">
        <v>378</v>
      </c>
      <c r="E9" s="135" t="str">
        <f>IFERROR(ROUND((F8/100*1+G8/100*2+H8/100*3+I8/100*4+J8/100*5),0),"")</f>
        <v/>
      </c>
      <c r="F9" s="398">
        <f>IF(E9=1,"Very Good",IF(E9=2,"Good",IF(E9=3,"Fair",IF(E9=4,"Poor",IF(E9=5,"Very Poor",0)))))</f>
        <v>0</v>
      </c>
      <c r="G9" s="399"/>
      <c r="H9" s="399"/>
      <c r="I9" s="399"/>
      <c r="J9" s="399"/>
      <c r="K9" s="399"/>
      <c r="L9" s="400"/>
    </row>
    <row r="10" spans="1:18" ht="93" hidden="1" customHeight="1" x14ac:dyDescent="0.3">
      <c r="A10" s="414"/>
      <c r="B10" s="401" t="s">
        <v>57</v>
      </c>
      <c r="C10" s="420" t="s">
        <v>99</v>
      </c>
      <c r="D10" s="168" t="s">
        <v>115</v>
      </c>
      <c r="E10" s="158"/>
      <c r="F10" s="157"/>
      <c r="G10" s="156"/>
      <c r="H10" s="156"/>
      <c r="I10" s="156"/>
      <c r="J10" s="156"/>
      <c r="K10" s="155"/>
      <c r="L10" s="80" t="str">
        <f>IF(K10&gt;0,"N/A",IF(SUM(F10:J10)=0,"",SUM(F10:J10)))</f>
        <v/>
      </c>
    </row>
    <row r="11" spans="1:18" ht="23.85" hidden="1" customHeight="1" thickBot="1" x14ac:dyDescent="0.35">
      <c r="A11" s="414"/>
      <c r="B11" s="402"/>
      <c r="C11" s="421"/>
      <c r="D11" s="258" t="s">
        <v>327</v>
      </c>
      <c r="E11" s="158"/>
      <c r="F11" s="157"/>
      <c r="G11" s="156"/>
      <c r="H11" s="156"/>
      <c r="I11" s="156"/>
      <c r="J11" s="156"/>
      <c r="K11" s="155"/>
      <c r="L11" s="80" t="str">
        <f>IF(K11&gt;0,"N/A",IF(SUM(F11:J11)=0,"",SUM(F11:J11)))</f>
        <v/>
      </c>
    </row>
    <row r="12" spans="1:18" ht="15" hidden="1" customHeight="1" thickBot="1" x14ac:dyDescent="0.35">
      <c r="A12" s="414"/>
      <c r="B12" s="402"/>
      <c r="C12" s="396"/>
      <c r="D12" s="153" t="s">
        <v>98</v>
      </c>
      <c r="E12" s="133">
        <f>SUMIF(L10:L11,100,E10:E11)</f>
        <v>0</v>
      </c>
      <c r="F12" s="134" t="str">
        <f>IFERROR(IF($E12=0,(SUM(F10:F11)/COUNTIF($L10:$L11,100)),(SUMPRODUCT(F10:F11,$E10:$E11)/$E12)),"")</f>
        <v/>
      </c>
      <c r="G12" s="134" t="str">
        <f t="shared" ref="G12:J12" si="0">IFERROR(IF($E12=0,(SUM(G10:G11)/COUNTIF($L10:$L11,100)),(SUMPRODUCT(G10:G11,$E10:$E11)/$E12)),"")</f>
        <v/>
      </c>
      <c r="H12" s="134" t="str">
        <f t="shared" si="0"/>
        <v/>
      </c>
      <c r="I12" s="134" t="str">
        <f t="shared" si="0"/>
        <v/>
      </c>
      <c r="J12" s="134" t="str">
        <f t="shared" si="0"/>
        <v/>
      </c>
      <c r="K12" s="277" t="str">
        <f>IFERROR((COUNT(K10:K11)/(COUNTA(L10:L11)-COUNTBLANK(L10:L11))*100),"")</f>
        <v/>
      </c>
      <c r="L12" s="152">
        <f>SUM(F12:J12)</f>
        <v>0</v>
      </c>
      <c r="M12" s="137"/>
      <c r="N12" s="137"/>
      <c r="O12" s="137"/>
    </row>
    <row r="13" spans="1:18" ht="15" hidden="1" customHeight="1" thickBot="1" x14ac:dyDescent="0.35">
      <c r="A13" s="414"/>
      <c r="B13" s="403"/>
      <c r="C13" s="397"/>
      <c r="D13" s="153" t="s">
        <v>379</v>
      </c>
      <c r="E13" s="135" t="str">
        <f>IFERROR(ROUND((F12/100*1+G12/100*2+H12/100*3+I12/100*4+J12/100*5),0),"")</f>
        <v/>
      </c>
      <c r="F13" s="398">
        <f>IF(E13=1,"Very Good",IF(E13=2,"Good",IF(E13=3,"Fair",IF(E13=4,"Poor",IF(E13=5,"Very Poor",0)))))</f>
        <v>0</v>
      </c>
      <c r="G13" s="399"/>
      <c r="H13" s="399"/>
      <c r="I13" s="399"/>
      <c r="J13" s="399"/>
      <c r="K13" s="399"/>
      <c r="L13" s="400"/>
      <c r="M13" s="137"/>
      <c r="N13" s="137"/>
      <c r="O13" s="137"/>
    </row>
    <row r="14" spans="1:18" ht="56.4" hidden="1" customHeight="1" x14ac:dyDescent="0.3">
      <c r="A14" s="414"/>
      <c r="B14" s="401" t="s">
        <v>60</v>
      </c>
      <c r="C14" s="420" t="s">
        <v>283</v>
      </c>
      <c r="D14" s="181" t="s">
        <v>193</v>
      </c>
      <c r="E14" s="213"/>
      <c r="F14" s="157"/>
      <c r="G14" s="156"/>
      <c r="H14" s="156"/>
      <c r="I14" s="156"/>
      <c r="J14" s="156"/>
      <c r="K14" s="155"/>
      <c r="L14" s="80" t="str">
        <f>IF(K14&gt;0,"N/A",IF(SUM(F14:J14)=0,"",SUM(F14:J14)))</f>
        <v/>
      </c>
    </row>
    <row r="15" spans="1:18" ht="23.85" hidden="1" customHeight="1" thickBot="1" x14ac:dyDescent="0.35">
      <c r="A15" s="414"/>
      <c r="B15" s="402"/>
      <c r="C15" s="421"/>
      <c r="D15" s="194" t="s">
        <v>194</v>
      </c>
      <c r="E15" s="214"/>
      <c r="F15" s="215"/>
      <c r="G15" s="171"/>
      <c r="H15" s="171"/>
      <c r="I15" s="171"/>
      <c r="J15" s="171"/>
      <c r="K15" s="164"/>
      <c r="L15" s="80" t="str">
        <f>IF(K15&gt;0,"N/A",IF(SUM(F15:J15)=0,"",SUM(F15:J15)))</f>
        <v/>
      </c>
    </row>
    <row r="16" spans="1:18" ht="15" hidden="1" customHeight="1" thickBot="1" x14ac:dyDescent="0.35">
      <c r="A16" s="414"/>
      <c r="B16" s="402"/>
      <c r="C16" s="396"/>
      <c r="D16" s="153" t="s">
        <v>97</v>
      </c>
      <c r="E16" s="133">
        <f>SUMIF(L14:L15,100,E14:E15)</f>
        <v>0</v>
      </c>
      <c r="F16" s="134" t="str">
        <f>IFERROR(IF($E16=0,(SUM(F14:F15)/COUNTIF($L14:$L15,100)),(SUMPRODUCT(F14:F15,$E14:$E15)/$E16)),"")</f>
        <v/>
      </c>
      <c r="G16" s="134" t="str">
        <f>IFERROR(IF($E16=0,(SUM(G14:G15)/COUNTIF($L14:$L15,100)),(SUMPRODUCT(G14:G15,$E14:$E15)/$E16)),"")</f>
        <v/>
      </c>
      <c r="H16" s="134" t="str">
        <f>IFERROR(IF($E16=0,(SUM(H14:H15)/COUNTIF($L14:$L15,100)),(SUMPRODUCT(H14:H15,$E14:$E15)/$E16)),"")</f>
        <v/>
      </c>
      <c r="I16" s="134" t="str">
        <f>IFERROR(IF($E16=0,(SUM(I14:I15)/COUNTIF($L14:$L15,100)),(SUMPRODUCT(I14:I15,$E14:$E15)/$E16)),"")</f>
        <v/>
      </c>
      <c r="J16" s="134" t="str">
        <f>IFERROR(IF($E16=0,(SUM(J14:J15)/COUNTIF($L14:$L15,100)),(SUMPRODUCT(J14:J15,$E14:$E15)/$E16)),"")</f>
        <v/>
      </c>
      <c r="K16" s="277" t="str">
        <f>IFERROR((COUNT(K14:K15)/(COUNTA(L14:L15)-COUNTBLANK(L14:L15))*100),"")</f>
        <v/>
      </c>
      <c r="L16" s="152">
        <f>SUM(F16:J16)</f>
        <v>0</v>
      </c>
      <c r="M16" s="137"/>
      <c r="N16" s="137"/>
      <c r="O16" s="137"/>
    </row>
    <row r="17" spans="1:15" ht="15" hidden="1" customHeight="1" thickBot="1" x14ac:dyDescent="0.35">
      <c r="A17" s="415"/>
      <c r="B17" s="403"/>
      <c r="C17" s="397"/>
      <c r="D17" s="153" t="s">
        <v>380</v>
      </c>
      <c r="E17" s="135" t="str">
        <f>IFERROR(ROUND((F16/100*1+G16/100*2+H16/100*3+I16/100*4+J16/100*5),0),"")</f>
        <v/>
      </c>
      <c r="F17" s="398">
        <f>IF(E17=1,"Very Good",IF(E17=2,"Good",IF(E17=3,"Fair",IF(E17=4,"Poor",IF(E17=5,"Very Poor",0)))))</f>
        <v>0</v>
      </c>
      <c r="G17" s="399"/>
      <c r="H17" s="399"/>
      <c r="I17" s="399"/>
      <c r="J17" s="399"/>
      <c r="K17" s="399"/>
      <c r="L17" s="400"/>
      <c r="M17" s="137"/>
      <c r="N17" s="137"/>
      <c r="O17" s="137"/>
    </row>
    <row r="18" spans="1:15" ht="14.4" hidden="1" customHeight="1" x14ac:dyDescent="0.3">
      <c r="A18" s="413" t="s">
        <v>254</v>
      </c>
      <c r="B18" s="401" t="s">
        <v>56</v>
      </c>
      <c r="C18" s="427" t="s">
        <v>268</v>
      </c>
      <c r="D18" s="170" t="s">
        <v>117</v>
      </c>
      <c r="E18" s="158"/>
      <c r="F18" s="183"/>
      <c r="G18" s="182"/>
      <c r="H18" s="182"/>
      <c r="I18" s="160"/>
      <c r="J18" s="160"/>
      <c r="K18" s="155"/>
      <c r="L18" s="80" t="str">
        <f>IF(K18&gt;0,"N/A",IF(SUM(F18:J18)=0,"",SUM(F18:J18)))</f>
        <v/>
      </c>
    </row>
    <row r="19" spans="1:15" hidden="1" x14ac:dyDescent="0.3">
      <c r="A19" s="414"/>
      <c r="B19" s="402"/>
      <c r="C19" s="428"/>
      <c r="D19" s="168" t="s">
        <v>190</v>
      </c>
      <c r="E19" s="158"/>
      <c r="F19" s="157"/>
      <c r="G19" s="156"/>
      <c r="H19" s="156"/>
      <c r="I19" s="156"/>
      <c r="J19" s="156"/>
      <c r="K19" s="155"/>
      <c r="L19" s="80" t="str">
        <f>IF(K19&gt;0,"N/A",IF(SUM(F19:J19)=0,"",SUM(F19:J19)))</f>
        <v/>
      </c>
    </row>
    <row r="20" spans="1:15" ht="30" hidden="1" customHeight="1" x14ac:dyDescent="0.3">
      <c r="A20" s="414"/>
      <c r="B20" s="402"/>
      <c r="C20" s="428"/>
      <c r="D20" s="168" t="s">
        <v>116</v>
      </c>
      <c r="E20" s="158"/>
      <c r="F20" s="157"/>
      <c r="G20" s="156"/>
      <c r="H20" s="156"/>
      <c r="I20" s="156"/>
      <c r="J20" s="156"/>
      <c r="K20" s="155"/>
      <c r="L20" s="80" t="str">
        <f>IF(K20&gt;0,"N/A",IF(SUM(F20:J20)=0,"",SUM(F20:J20)))</f>
        <v/>
      </c>
    </row>
    <row r="21" spans="1:15" ht="30" hidden="1" customHeight="1" x14ac:dyDescent="0.3">
      <c r="A21" s="414"/>
      <c r="B21" s="402"/>
      <c r="C21" s="428"/>
      <c r="D21" s="168" t="s">
        <v>121</v>
      </c>
      <c r="E21" s="158"/>
      <c r="F21" s="157"/>
      <c r="G21" s="156"/>
      <c r="H21" s="156"/>
      <c r="I21" s="156"/>
      <c r="J21" s="156"/>
      <c r="K21" s="155"/>
      <c r="L21" s="80" t="str">
        <f>IF(K21&gt;0,"N/A",IF(SUM(F21:J21)=0,"",SUM(F21:J21)))</f>
        <v/>
      </c>
    </row>
    <row r="22" spans="1:15" ht="46.8" hidden="1" customHeight="1" thickBot="1" x14ac:dyDescent="0.35">
      <c r="A22" s="414"/>
      <c r="B22" s="402"/>
      <c r="C22" s="429"/>
      <c r="D22" s="168" t="s">
        <v>119</v>
      </c>
      <c r="E22" s="158"/>
      <c r="F22" s="157"/>
      <c r="G22" s="156"/>
      <c r="H22" s="156"/>
      <c r="I22" s="156"/>
      <c r="J22" s="156"/>
      <c r="K22" s="155"/>
      <c r="L22" s="80" t="str">
        <f>IF(K22&gt;0,"N/A",IF(SUM(F22:J22)=0,"",SUM(F22:J22)))</f>
        <v/>
      </c>
    </row>
    <row r="23" spans="1:15" ht="15.6" hidden="1" customHeight="1" thickBot="1" x14ac:dyDescent="0.35">
      <c r="A23" s="414"/>
      <c r="B23" s="402"/>
      <c r="C23" s="396"/>
      <c r="D23" s="153" t="s">
        <v>100</v>
      </c>
      <c r="E23" s="133">
        <f>SUMIF(L18:L22,100,E18:E22)</f>
        <v>0</v>
      </c>
      <c r="F23" s="134" t="str">
        <f>IFERROR(IF($E23=0,(SUM(F18:F22)/COUNTIF($L18:$L22,100)),(SUMPRODUCT(F18:F22,$E18:$E22)/$E23)),"")</f>
        <v/>
      </c>
      <c r="G23" s="134" t="str">
        <f>IFERROR(IF($E23=0,(SUM(G18:G22)/COUNTIF($L18:$L22,100)),(SUMPRODUCT(G18:G22,$E18:$E22)/$E23)),"")</f>
        <v/>
      </c>
      <c r="H23" s="134" t="str">
        <f>IFERROR(IF($E23=0,(SUM(H18:H22)/COUNTIF($L18:$L22,100)),(SUMPRODUCT(H18:H22,$E18:$E22)/$E23)),"")</f>
        <v/>
      </c>
      <c r="I23" s="134" t="str">
        <f>IFERROR(IF($E23=0,(SUM(I18:I22)/COUNTIF($L18:$L22,100)),(SUMPRODUCT(I18:I22,$E18:$E22)/$E23)),"")</f>
        <v/>
      </c>
      <c r="J23" s="134" t="str">
        <f>IFERROR(IF($E23=0,(SUM(J18:J22)/COUNTIF($L18:$L22,100)),(SUMPRODUCT(J18:J22,$E18:$E22)/$E23)),"")</f>
        <v/>
      </c>
      <c r="K23" s="277" t="str">
        <f>IFERROR((COUNT(K18:K22)/(COUNTA(L18:L22)-COUNTBLANK(L18:L22))*100),"")</f>
        <v/>
      </c>
      <c r="L23" s="152">
        <f>SUM(F23:J23)</f>
        <v>0</v>
      </c>
    </row>
    <row r="24" spans="1:15" ht="15.6" hidden="1" customHeight="1" thickBot="1" x14ac:dyDescent="0.35">
      <c r="A24" s="414"/>
      <c r="B24" s="403"/>
      <c r="C24" s="397"/>
      <c r="D24" s="153" t="s">
        <v>378</v>
      </c>
      <c r="E24" s="135" t="str">
        <f>IFERROR(ROUND((F23/100*1+G23/100*2+H23/100*3+I23/100*4+J23/100*5),0),"")</f>
        <v/>
      </c>
      <c r="F24" s="398">
        <f>IF(E24=1,"Very Good",IF(E24=2,"Good",IF(E24=3,"Fair",IF(E24=4,"Poor",IF(E24=5,"Very Poor",0)))))</f>
        <v>0</v>
      </c>
      <c r="G24" s="399"/>
      <c r="H24" s="399"/>
      <c r="I24" s="399"/>
      <c r="J24" s="399"/>
      <c r="K24" s="399"/>
      <c r="L24" s="400"/>
    </row>
    <row r="25" spans="1:15" ht="93" hidden="1" customHeight="1" x14ac:dyDescent="0.3">
      <c r="A25" s="414"/>
      <c r="B25" s="401" t="s">
        <v>57</v>
      </c>
      <c r="C25" s="420" t="s">
        <v>99</v>
      </c>
      <c r="D25" s="168" t="s">
        <v>115</v>
      </c>
      <c r="E25" s="158"/>
      <c r="F25" s="157"/>
      <c r="G25" s="156"/>
      <c r="H25" s="156"/>
      <c r="I25" s="156"/>
      <c r="J25" s="156"/>
      <c r="K25" s="155"/>
      <c r="L25" s="80" t="str">
        <f>IF(K25&gt;0,"N/A",IF(SUM(F25:J25)=0,"",SUM(F25:J25)))</f>
        <v/>
      </c>
    </row>
    <row r="26" spans="1:15" ht="23.85" hidden="1" customHeight="1" thickBot="1" x14ac:dyDescent="0.35">
      <c r="A26" s="414"/>
      <c r="B26" s="402"/>
      <c r="C26" s="421"/>
      <c r="D26" s="258" t="s">
        <v>327</v>
      </c>
      <c r="E26" s="158"/>
      <c r="F26" s="157"/>
      <c r="G26" s="156"/>
      <c r="H26" s="156"/>
      <c r="I26" s="156"/>
      <c r="J26" s="156"/>
      <c r="K26" s="155"/>
      <c r="L26" s="80" t="str">
        <f>IF(K26&gt;0,"N/A",IF(SUM(F26:J26)=0,"",SUM(F26:J26)))</f>
        <v/>
      </c>
    </row>
    <row r="27" spans="1:15" ht="15" hidden="1" customHeight="1" thickBot="1" x14ac:dyDescent="0.35">
      <c r="A27" s="414"/>
      <c r="B27" s="402"/>
      <c r="C27" s="396"/>
      <c r="D27" s="153" t="s">
        <v>98</v>
      </c>
      <c r="E27" s="133">
        <f>SUMIF(L25:L26,100,E25:E26)</f>
        <v>0</v>
      </c>
      <c r="F27" s="134" t="str">
        <f>IFERROR(IF($E27=0,(SUM(F25:F26)/COUNTIF($L25:$L26,100)),(SUMPRODUCT(F25:F26,$E25:$E26)/$E27)),"")</f>
        <v/>
      </c>
      <c r="G27" s="134" t="str">
        <f t="shared" ref="G27" si="1">IFERROR(IF($E27=0,(SUM(G25:G26)/COUNTIF($L25:$L26,100)),(SUMPRODUCT(G25:G26,$E25:$E26)/$E27)),"")</f>
        <v/>
      </c>
      <c r="H27" s="134" t="str">
        <f t="shared" ref="H27:J27" si="2">IFERROR(IF($E27=0,(SUM(H25:H26)/COUNTIF($L25:$L26,100)),(SUMPRODUCT(H25:H26,$E25:$E26)/$E27)),"")</f>
        <v/>
      </c>
      <c r="I27" s="134" t="str">
        <f t="shared" si="2"/>
        <v/>
      </c>
      <c r="J27" s="134" t="str">
        <f t="shared" si="2"/>
        <v/>
      </c>
      <c r="K27" s="277" t="str">
        <f>IFERROR((COUNT(K25:K26)/(COUNTA(L25:L26)-COUNTBLANK(L25:L26))*100),"")</f>
        <v/>
      </c>
      <c r="L27" s="152">
        <f>SUM(F27:J27)</f>
        <v>0</v>
      </c>
      <c r="M27" s="137"/>
      <c r="N27" s="137"/>
      <c r="O27" s="137"/>
    </row>
    <row r="28" spans="1:15" ht="15" hidden="1" customHeight="1" thickBot="1" x14ac:dyDescent="0.35">
      <c r="A28" s="414"/>
      <c r="B28" s="403"/>
      <c r="C28" s="397"/>
      <c r="D28" s="153" t="s">
        <v>379</v>
      </c>
      <c r="E28" s="135" t="str">
        <f>IFERROR(ROUND((F27/100*1+G27/100*2+H27/100*3+I27/100*4+J27/100*5),0),"")</f>
        <v/>
      </c>
      <c r="F28" s="398">
        <f>IF(E28=1,"Very Good",IF(E28=2,"Good",IF(E28=3,"Fair",IF(E28=4,"Poor",IF(E28=5,"Very Poor",0)))))</f>
        <v>0</v>
      </c>
      <c r="G28" s="399"/>
      <c r="H28" s="399"/>
      <c r="I28" s="399"/>
      <c r="J28" s="399"/>
      <c r="K28" s="399"/>
      <c r="L28" s="400"/>
      <c r="M28" s="137"/>
      <c r="N28" s="137"/>
      <c r="O28" s="137"/>
    </row>
    <row r="29" spans="1:15" ht="93" hidden="1" customHeight="1" x14ac:dyDescent="0.3">
      <c r="A29" s="414"/>
      <c r="B29" s="401" t="s">
        <v>60</v>
      </c>
      <c r="C29" s="420" t="s">
        <v>283</v>
      </c>
      <c r="D29" s="170" t="s">
        <v>193</v>
      </c>
      <c r="E29" s="213"/>
      <c r="F29" s="157"/>
      <c r="G29" s="156"/>
      <c r="H29" s="156"/>
      <c r="I29" s="156"/>
      <c r="J29" s="156"/>
      <c r="K29" s="155"/>
      <c r="L29" s="80" t="str">
        <f>IF(K29&gt;0,"N/A",IF(SUM(F29:J29)=0,"",SUM(F29:J29)))</f>
        <v/>
      </c>
    </row>
    <row r="30" spans="1:15" ht="17.399999999999999" hidden="1" customHeight="1" thickBot="1" x14ac:dyDescent="0.35">
      <c r="A30" s="414"/>
      <c r="B30" s="402"/>
      <c r="C30" s="421"/>
      <c r="D30" s="194" t="s">
        <v>327</v>
      </c>
      <c r="E30" s="214"/>
      <c r="F30" s="215"/>
      <c r="G30" s="171"/>
      <c r="H30" s="171"/>
      <c r="I30" s="171"/>
      <c r="J30" s="171"/>
      <c r="K30" s="164"/>
      <c r="L30" s="262"/>
    </row>
    <row r="31" spans="1:15" ht="15" hidden="1" customHeight="1" thickBot="1" x14ac:dyDescent="0.35">
      <c r="A31" s="414"/>
      <c r="B31" s="402"/>
      <c r="C31" s="396"/>
      <c r="D31" s="153" t="s">
        <v>97</v>
      </c>
      <c r="E31" s="133">
        <f>SUMIF(L29,100,E29)</f>
        <v>0</v>
      </c>
      <c r="F31" s="134" t="str">
        <f>IFERROR(IF($E31=0,(SUM(F29:F29)/COUNTIF($L29:$L29,100)),(SUMPRODUCT(F29,$E29)/$E31)),"")</f>
        <v/>
      </c>
      <c r="G31" s="134" t="str">
        <f>IFERROR(IF($E31=0,(SUM(G29:G29)/COUNTIF($L29:$L29,100)),(SUMPRODUCT(G29,$E29)/$E31)),"")</f>
        <v/>
      </c>
      <c r="H31" s="134" t="str">
        <f>IFERROR(IF($E31=0,(SUM(H29:H29)/COUNTIF($L29:$L29,100)),(SUMPRODUCT(H29,$E29)/$E31)),"")</f>
        <v/>
      </c>
      <c r="I31" s="134" t="str">
        <f>IFERROR(IF($E31=0,(SUM(I29:I29)/COUNTIF($L29:$L29,100)),(SUMPRODUCT(I29,$E29)/$E31)),"")</f>
        <v/>
      </c>
      <c r="J31" s="134" t="str">
        <f>IFERROR(IF($E31=0,(SUM(J29:J29)/COUNTIF($L29:$L29,100)),(SUMPRODUCT(J29,$E29)/$E31)),"")</f>
        <v/>
      </c>
      <c r="K31" s="277" t="str">
        <f>IFERROR((COUNT(K29)/(COUNTA(L29)-COUNTBLANK(L29))*100),"")</f>
        <v/>
      </c>
      <c r="L31" s="152">
        <f>SUM(F31:J31)</f>
        <v>0</v>
      </c>
      <c r="M31" s="137"/>
      <c r="N31" s="137"/>
      <c r="O31" s="137"/>
    </row>
    <row r="32" spans="1:15" ht="15" hidden="1" customHeight="1" thickBot="1" x14ac:dyDescent="0.35">
      <c r="A32" s="415"/>
      <c r="B32" s="403"/>
      <c r="C32" s="397"/>
      <c r="D32" s="153" t="s">
        <v>380</v>
      </c>
      <c r="E32" s="135" t="str">
        <f>IFERROR(ROUND((F31/100*1+G31/100*2+H31/100*3+I31/100*4+J31/100*5),0),"")</f>
        <v/>
      </c>
      <c r="F32" s="398">
        <f>IF(E32=1,"Very Good",IF(E32=2,"Good",IF(E32=3,"Fair",IF(E32=4,"Poor",IF(E32=5,"Very Poor",0)))))</f>
        <v>0</v>
      </c>
      <c r="G32" s="399"/>
      <c r="H32" s="399"/>
      <c r="I32" s="399"/>
      <c r="J32" s="399"/>
      <c r="K32" s="399"/>
      <c r="L32" s="400"/>
      <c r="M32" s="137"/>
      <c r="N32" s="137"/>
      <c r="O32" s="137"/>
    </row>
    <row r="33" spans="1:15" ht="15.75" customHeight="1" x14ac:dyDescent="0.3">
      <c r="A33" s="413" t="s">
        <v>118</v>
      </c>
      <c r="B33" s="401" t="s">
        <v>56</v>
      </c>
      <c r="C33" s="419" t="s">
        <v>269</v>
      </c>
      <c r="D33" s="170" t="s">
        <v>117</v>
      </c>
      <c r="E33" s="158"/>
      <c r="F33" s="183"/>
      <c r="G33" s="182"/>
      <c r="H33" s="182"/>
      <c r="I33" s="160"/>
      <c r="J33" s="160"/>
      <c r="K33" s="155"/>
      <c r="L33" s="80" t="str">
        <f>IF(K33&gt;0,"N/A",IF(SUM(F33:J33)=0,"",SUM(F33:J33)))</f>
        <v/>
      </c>
    </row>
    <row r="34" spans="1:15" ht="32.25" customHeight="1" x14ac:dyDescent="0.3">
      <c r="A34" s="414"/>
      <c r="B34" s="402"/>
      <c r="C34" s="419"/>
      <c r="D34" s="168" t="s">
        <v>116</v>
      </c>
      <c r="E34" s="158"/>
      <c r="F34" s="157"/>
      <c r="G34" s="156"/>
      <c r="H34" s="156"/>
      <c r="I34" s="156"/>
      <c r="J34" s="156"/>
      <c r="K34" s="155"/>
      <c r="L34" s="80" t="str">
        <f>IF(K34&gt;0,"N/A",IF(SUM(F34:J34)=0,"",SUM(F34:J34)))</f>
        <v/>
      </c>
    </row>
    <row r="35" spans="1:15" ht="36.6" customHeight="1" x14ac:dyDescent="0.3">
      <c r="A35" s="414"/>
      <c r="B35" s="402"/>
      <c r="C35" s="419"/>
      <c r="D35" s="168" t="s">
        <v>196</v>
      </c>
      <c r="E35" s="158"/>
      <c r="F35" s="157"/>
      <c r="G35" s="156"/>
      <c r="H35" s="156"/>
      <c r="I35" s="156"/>
      <c r="J35" s="156"/>
      <c r="K35" s="155"/>
      <c r="L35" s="80" t="str">
        <f>IF(K35&gt;0,"N/A",IF(SUM(F35:J35)=0,"",SUM(F35:J35)))</f>
        <v/>
      </c>
    </row>
    <row r="36" spans="1:15" ht="20.399999999999999" customHeight="1" x14ac:dyDescent="0.3">
      <c r="A36" s="414"/>
      <c r="B36" s="402"/>
      <c r="C36" s="419"/>
      <c r="D36" s="168" t="s">
        <v>102</v>
      </c>
      <c r="E36" s="158"/>
      <c r="F36" s="157"/>
      <c r="G36" s="156"/>
      <c r="H36" s="156"/>
      <c r="I36" s="156"/>
      <c r="J36" s="156"/>
      <c r="K36" s="155"/>
      <c r="L36" s="80" t="str">
        <f>IF(K36&gt;0,"N/A",IF(SUM(F36:J36)=0,"",SUM(F36:J36)))</f>
        <v/>
      </c>
    </row>
    <row r="37" spans="1:15" ht="57.6" customHeight="1" thickBot="1" x14ac:dyDescent="0.35">
      <c r="A37" s="414"/>
      <c r="B37" s="402"/>
      <c r="C37" s="419"/>
      <c r="D37" s="168" t="s">
        <v>197</v>
      </c>
      <c r="E37" s="158"/>
      <c r="F37" s="169"/>
      <c r="G37" s="156"/>
      <c r="H37" s="156"/>
      <c r="I37" s="156"/>
      <c r="J37" s="156"/>
      <c r="K37" s="155"/>
      <c r="L37" s="80" t="str">
        <f>IF(K37&gt;0,"N/A",IF(SUM(F37:J37)=0,"",SUM(F37:J37)))</f>
        <v/>
      </c>
    </row>
    <row r="38" spans="1:15" ht="15.6" customHeight="1" thickBot="1" x14ac:dyDescent="0.35">
      <c r="A38" s="414"/>
      <c r="B38" s="402"/>
      <c r="C38" s="396"/>
      <c r="D38" s="153" t="s">
        <v>100</v>
      </c>
      <c r="E38" s="133">
        <f>SUMIF(L33:L37,100,E33:E37)</f>
        <v>0</v>
      </c>
      <c r="F38" s="134" t="str">
        <f>IFERROR(IF($E38=0,(SUM(F33:F37)/COUNTIF($L33:$L37,100)),(SUMPRODUCT(F33:F37,$E33:$E37)/$E38)),"")</f>
        <v/>
      </c>
      <c r="G38" s="134" t="str">
        <f>IFERROR(IF($E38=0,(SUM(G33:G37)/COUNTIF($L33:$L37,100)),(SUMPRODUCT(G33:G37,$E33:$E37)/$E38)),"")</f>
        <v/>
      </c>
      <c r="H38" s="134" t="str">
        <f>IFERROR(IF($E38=0,(SUM(H33:H37)/COUNTIF($L33:$L37,100)),(SUMPRODUCT(H33:H37,$E33:$E37)/$E38)),"")</f>
        <v/>
      </c>
      <c r="I38" s="134" t="str">
        <f>IFERROR(IF($E38=0,(SUM(I33:I37)/COUNTIF($L33:$L37,100)),(SUMPRODUCT(I33:I37,$E33:$E37)/$E38)),"")</f>
        <v/>
      </c>
      <c r="J38" s="134" t="str">
        <f>IFERROR(IF($E38=0,(SUM(J33:J37)/COUNTIF($L33:$L37,100)),(SUMPRODUCT(J33:J37,$E33:$E37)/$E38)),"")</f>
        <v/>
      </c>
      <c r="K38" s="277" t="str">
        <f>IFERROR((COUNT(K33:K37)/(COUNTA(L33:L37)-COUNTBLANK(L33:L37))*100),"")</f>
        <v/>
      </c>
      <c r="L38" s="152">
        <f>SUM(F38:J38)</f>
        <v>0</v>
      </c>
    </row>
    <row r="39" spans="1:15" ht="15.6" customHeight="1" thickBot="1" x14ac:dyDescent="0.35">
      <c r="A39" s="414"/>
      <c r="B39" s="403"/>
      <c r="C39" s="397"/>
      <c r="D39" s="153" t="s">
        <v>378</v>
      </c>
      <c r="E39" s="135" t="str">
        <f>IFERROR(ROUND((F38/100*1+G38/100*2+H38/100*3+I38/100*4+J38/100*5),0),"")</f>
        <v/>
      </c>
      <c r="F39" s="398">
        <f>IF(E39=1,"Very Good",IF(E39=2,"Good",IF(E39=3,"Fair",IF(E39=4,"Poor",IF(E39=5,"Very Poor",0)))))</f>
        <v>0</v>
      </c>
      <c r="G39" s="399"/>
      <c r="H39" s="399"/>
      <c r="I39" s="399"/>
      <c r="J39" s="399"/>
      <c r="K39" s="399"/>
      <c r="L39" s="400"/>
    </row>
    <row r="40" spans="1:15" ht="90.6" customHeight="1" x14ac:dyDescent="0.3">
      <c r="A40" s="414"/>
      <c r="B40" s="401" t="s">
        <v>57</v>
      </c>
      <c r="C40" s="420" t="s">
        <v>99</v>
      </c>
      <c r="D40" s="168" t="s">
        <v>115</v>
      </c>
      <c r="E40" s="158"/>
      <c r="F40" s="157"/>
      <c r="G40" s="156"/>
      <c r="H40" s="156"/>
      <c r="I40" s="156"/>
      <c r="J40" s="156"/>
      <c r="K40" s="155"/>
      <c r="L40" s="80" t="str">
        <f>IF(K40&gt;0,"N/A",IF(SUM(F40:J40)=0,"",SUM(F40:J40)))</f>
        <v/>
      </c>
    </row>
    <row r="41" spans="1:15" ht="23.85" customHeight="1" thickBot="1" x14ac:dyDescent="0.35">
      <c r="A41" s="414"/>
      <c r="B41" s="402"/>
      <c r="C41" s="421"/>
      <c r="D41" s="258" t="s">
        <v>327</v>
      </c>
      <c r="E41" s="158"/>
      <c r="F41" s="157"/>
      <c r="G41" s="156"/>
      <c r="H41" s="156"/>
      <c r="I41" s="156"/>
      <c r="J41" s="156"/>
      <c r="K41" s="155"/>
      <c r="L41" s="80" t="str">
        <f>IF(K41&gt;0,"N/A",IF(SUM(F41:J41)=0,"",SUM(F41:J41)))</f>
        <v/>
      </c>
    </row>
    <row r="42" spans="1:15" ht="15" customHeight="1" thickBot="1" x14ac:dyDescent="0.35">
      <c r="A42" s="414"/>
      <c r="B42" s="402"/>
      <c r="C42" s="396"/>
      <c r="D42" s="153" t="s">
        <v>98</v>
      </c>
      <c r="E42" s="133">
        <f>SUMIF(L40:L41,100,E40:E41)</f>
        <v>0</v>
      </c>
      <c r="F42" s="134" t="str">
        <f>IFERROR(IF($E42=0,(SUM(F40:F41)/COUNTIF($L40:$L41,100)),(SUMPRODUCT(F40:F41,$E40:$E41)/$E42)),"")</f>
        <v/>
      </c>
      <c r="G42" s="134" t="str">
        <f t="shared" ref="G42" si="3">IFERROR(IF($E42=0,(SUM(G40:G41)/COUNTIF($L40:$L41,100)),(SUMPRODUCT(G40:G41,$E40:$E41)/$E42)),"")</f>
        <v/>
      </c>
      <c r="H42" s="134" t="str">
        <f t="shared" ref="H42:J42" si="4">IFERROR(IF($E42=0,(SUM(H40:H41)/COUNTIF($L40:$L41,100)),(SUMPRODUCT(H40:H41,$E40:$E41)/$E42)),"")</f>
        <v/>
      </c>
      <c r="I42" s="134" t="str">
        <f t="shared" si="4"/>
        <v/>
      </c>
      <c r="J42" s="134" t="str">
        <f t="shared" si="4"/>
        <v/>
      </c>
      <c r="K42" s="277" t="str">
        <f>IFERROR((COUNT(K40:K41)/(COUNTA(L40:L41)-COUNTBLANK(L40:L41))*100),"")</f>
        <v/>
      </c>
      <c r="L42" s="152">
        <f>SUM(F42:J42)</f>
        <v>0</v>
      </c>
      <c r="M42" s="137"/>
      <c r="N42" s="137"/>
      <c r="O42" s="137"/>
    </row>
    <row r="43" spans="1:15" ht="15" customHeight="1" thickBot="1" x14ac:dyDescent="0.35">
      <c r="A43" s="414"/>
      <c r="B43" s="403"/>
      <c r="C43" s="397"/>
      <c r="D43" s="153" t="s">
        <v>379</v>
      </c>
      <c r="E43" s="135" t="str">
        <f>IFERROR(ROUND((F42/100*1+G42/100*2+H42/100*3+I42/100*4+J42/100*5),0),"")</f>
        <v/>
      </c>
      <c r="F43" s="398">
        <f>IF(E43=1,"Very Good",IF(E43=2,"Good",IF(E43=3,"Fair",IF(E43=4,"Poor",IF(E43=5,"Very Poor",0)))))</f>
        <v>0</v>
      </c>
      <c r="G43" s="399"/>
      <c r="H43" s="399"/>
      <c r="I43" s="399"/>
      <c r="J43" s="399"/>
      <c r="K43" s="399"/>
      <c r="L43" s="400"/>
      <c r="M43" s="137"/>
      <c r="N43" s="137"/>
      <c r="O43" s="137"/>
    </row>
    <row r="44" spans="1:15" ht="15" customHeight="1" x14ac:dyDescent="0.3">
      <c r="A44" s="414"/>
      <c r="B44" s="401" t="s">
        <v>114</v>
      </c>
      <c r="C44" s="425" t="s">
        <v>283</v>
      </c>
      <c r="D44" s="181" t="s">
        <v>113</v>
      </c>
      <c r="E44" s="213"/>
      <c r="F44" s="183"/>
      <c r="G44" s="182"/>
      <c r="H44" s="182"/>
      <c r="I44" s="182"/>
      <c r="J44" s="182"/>
      <c r="K44" s="259"/>
      <c r="L44" s="257" t="str">
        <f>IF(K44&gt;0,"N/A",IF(SUM(F44:J44)=0,"",SUM(F44:J44)))</f>
        <v/>
      </c>
    </row>
    <row r="45" spans="1:15" ht="32.4" customHeight="1" x14ac:dyDescent="0.3">
      <c r="A45" s="414"/>
      <c r="B45" s="402"/>
      <c r="C45" s="424"/>
      <c r="D45" s="174" t="s">
        <v>198</v>
      </c>
      <c r="E45" s="158"/>
      <c r="F45" s="157"/>
      <c r="G45" s="156"/>
      <c r="H45" s="156"/>
      <c r="I45" s="156"/>
      <c r="J45" s="156"/>
      <c r="K45" s="155"/>
      <c r="L45" s="80" t="str">
        <f>IF(K45&gt;0,"N/A",IF(SUM(F45:J45)=0,"",SUM(F45:J45)))</f>
        <v/>
      </c>
    </row>
    <row r="46" spans="1:15" ht="52.8" customHeight="1" x14ac:dyDescent="0.3">
      <c r="A46" s="414"/>
      <c r="B46" s="402"/>
      <c r="C46" s="424"/>
      <c r="D46" s="174" t="s">
        <v>199</v>
      </c>
      <c r="E46" s="158"/>
      <c r="F46" s="157"/>
      <c r="G46" s="156"/>
      <c r="H46" s="156"/>
      <c r="I46" s="156"/>
      <c r="J46" s="156"/>
      <c r="K46" s="155"/>
      <c r="L46" s="80" t="str">
        <f>IF(K46&gt;0,"N/A",IF(SUM(F46:J46)=0,"",SUM(F46:J46)))</f>
        <v/>
      </c>
    </row>
    <row r="47" spans="1:15" ht="51" customHeight="1" x14ac:dyDescent="0.3">
      <c r="A47" s="414"/>
      <c r="B47" s="402"/>
      <c r="C47" s="426"/>
      <c r="D47" s="174" t="s">
        <v>112</v>
      </c>
      <c r="E47" s="158"/>
      <c r="F47" s="157"/>
      <c r="G47" s="156"/>
      <c r="H47" s="156"/>
      <c r="I47" s="156"/>
      <c r="J47" s="156"/>
      <c r="K47" s="155"/>
      <c r="L47" s="80" t="str">
        <f>IF(K47&gt;0,"N/A",IF(SUM(F47:J47)=0,"",SUM(F47:J47)))</f>
        <v/>
      </c>
    </row>
    <row r="48" spans="1:15" ht="56.25" customHeight="1" thickBot="1" x14ac:dyDescent="0.35">
      <c r="A48" s="414"/>
      <c r="B48" s="402"/>
      <c r="C48" s="289" t="s">
        <v>284</v>
      </c>
      <c r="D48" s="260" t="s">
        <v>289</v>
      </c>
      <c r="E48" s="167"/>
      <c r="F48" s="215"/>
      <c r="G48" s="261"/>
      <c r="H48" s="261"/>
      <c r="I48" s="261"/>
      <c r="J48" s="261"/>
      <c r="K48" s="164"/>
      <c r="L48" s="262" t="str">
        <f>IF(K48&gt;0,"N/A",IF(SUM(F48:J48)=0,"",SUM(F48:J48)))</f>
        <v/>
      </c>
    </row>
    <row r="49" spans="1:15" ht="15" customHeight="1" thickBot="1" x14ac:dyDescent="0.35">
      <c r="A49" s="414"/>
      <c r="B49" s="402"/>
      <c r="C49" s="396"/>
      <c r="D49" s="153" t="s">
        <v>97</v>
      </c>
      <c r="E49" s="133">
        <f>SUMIF(L44:L48,100,E44:E48)</f>
        <v>0</v>
      </c>
      <c r="F49" s="134" t="str">
        <f>IFERROR(IF($E49=0,(SUM(F44:F48)/COUNTIF($L44:$L48,100)),(SUMPRODUCT(F44:F48,$E44:$E48)/$E49)),"")</f>
        <v/>
      </c>
      <c r="G49" s="134" t="str">
        <f>IFERROR(IF($E49=0,(SUM(G44:G48)/COUNTIF($L44:$L48,100)),(SUMPRODUCT(G44:G48,$E44:$E48)/$E49)),"")</f>
        <v/>
      </c>
      <c r="H49" s="134" t="str">
        <f>IFERROR(IF($E49=0,(SUM(H44:H48)/COUNTIF($L44:$L48,100)),(SUMPRODUCT(H44:H48,$E44:$E48)/$E49)),"")</f>
        <v/>
      </c>
      <c r="I49" s="134" t="str">
        <f>IFERROR(IF($E49=0,(SUM(I44:I48)/COUNTIF($L44:$L48,100)),(SUMPRODUCT(I44:I48,$E44:$E48)/$E49)),"")</f>
        <v/>
      </c>
      <c r="J49" s="134" t="str">
        <f>IFERROR(IF($E49=0,(SUM(J44:J48)/COUNTIF($L44:$L48,100)),(SUMPRODUCT(J44:J48,$E44:$E48)/$E49)),"")</f>
        <v/>
      </c>
      <c r="K49" s="277" t="str">
        <f>IFERROR((COUNT(K44:K48)/(COUNTA(L44:L48)-COUNTBLANK(L44:L48))*100),"")</f>
        <v/>
      </c>
      <c r="L49" s="152">
        <f>SUM(F49:J49)</f>
        <v>0</v>
      </c>
    </row>
    <row r="50" spans="1:15" ht="15" customHeight="1" thickBot="1" x14ac:dyDescent="0.35">
      <c r="A50" s="414"/>
      <c r="B50" s="403"/>
      <c r="C50" s="397"/>
      <c r="D50" s="153" t="s">
        <v>380</v>
      </c>
      <c r="E50" s="135" t="str">
        <f>IFERROR(ROUND((F49/100*1+G49/100*2+H49/100*3+I49/100*4+J49/100*5),0),"")</f>
        <v/>
      </c>
      <c r="F50" s="398">
        <f>IF(E50=1,"Very Good",IF(E50=2,"Good",IF(E50=3,"Fair",IF(E50=4,"Poor",IF(E50=5,"Very Poor",0)))))</f>
        <v>0</v>
      </c>
      <c r="G50" s="399"/>
      <c r="H50" s="399"/>
      <c r="I50" s="399"/>
      <c r="J50" s="399"/>
      <c r="K50" s="399"/>
      <c r="L50" s="400"/>
    </row>
    <row r="51" spans="1:15" ht="52.65" customHeight="1" x14ac:dyDescent="0.3">
      <c r="A51" s="414"/>
      <c r="B51" s="401" t="s">
        <v>61</v>
      </c>
      <c r="C51" s="181" t="s">
        <v>281</v>
      </c>
      <c r="D51" s="162" t="s">
        <v>286</v>
      </c>
      <c r="E51" s="158"/>
      <c r="F51" s="175"/>
      <c r="G51" s="160"/>
      <c r="H51" s="160"/>
      <c r="I51" s="160"/>
      <c r="J51" s="160"/>
      <c r="K51" s="155"/>
      <c r="L51" s="81" t="str">
        <f>IF(K51&gt;0,"N/A",IF(SUM(F51:J51)=0,"",SUM(F51:J51)))</f>
        <v/>
      </c>
    </row>
    <row r="52" spans="1:15" ht="49.05" customHeight="1" thickBot="1" x14ac:dyDescent="0.35">
      <c r="A52" s="414"/>
      <c r="B52" s="402"/>
      <c r="C52" s="173" t="s">
        <v>287</v>
      </c>
      <c r="D52" s="173" t="s">
        <v>288</v>
      </c>
      <c r="E52" s="158"/>
      <c r="F52" s="169"/>
      <c r="G52" s="156"/>
      <c r="H52" s="156"/>
      <c r="I52" s="156"/>
      <c r="J52" s="156"/>
      <c r="K52" s="155"/>
      <c r="L52" s="80" t="str">
        <f>IF(K52&gt;0,"N/A",IF(SUM(F52:J52)=0,"",SUM(F52:J52)))</f>
        <v/>
      </c>
    </row>
    <row r="53" spans="1:15" ht="15.6" customHeight="1" thickBot="1" x14ac:dyDescent="0.35">
      <c r="A53" s="414"/>
      <c r="B53" s="402"/>
      <c r="C53" s="396"/>
      <c r="D53" s="153" t="s">
        <v>95</v>
      </c>
      <c r="E53" s="133">
        <f>SUMIF(L51:L52,100,E51:E52)</f>
        <v>0</v>
      </c>
      <c r="F53" s="134" t="str">
        <f>IFERROR(IF($E53=0,(SUM(F51:F52)/COUNTIF($L51:$L52,100)),(SUMPRODUCT(F51:F52,$E51:$E52)/$E53)),"")</f>
        <v/>
      </c>
      <c r="G53" s="134" t="str">
        <f>IFERROR(IF($E53=0,(SUM(G51:G52)/COUNTIF($L51:$L52,100)),(SUMPRODUCT(G51:G52,$E51:$E52)/$E53)),"")</f>
        <v/>
      </c>
      <c r="H53" s="134" t="str">
        <f>IFERROR(IF($E53=0,(SUM(H51:H52)/COUNTIF($L51:$L52,100)),(SUMPRODUCT(H51:H52,$E51:$E52)/$E53)),"")</f>
        <v/>
      </c>
      <c r="I53" s="134" t="str">
        <f>IFERROR(IF($E53=0,(SUM(I51:I52)/COUNTIF($L51:$L52,100)),(SUMPRODUCT(I51:I52,$E51:$E52)/$E53)),"")</f>
        <v/>
      </c>
      <c r="J53" s="134" t="str">
        <f>IFERROR(IF($E53=0,(SUM(J51:J52)/COUNTIF($L51:$L52,100)),(SUMPRODUCT(J51:J52,$E51:$E52)/$E53)),"")</f>
        <v/>
      </c>
      <c r="K53" s="277" t="str">
        <f>IFERROR((COUNT(K51:K52)/(COUNTA(L51:L52)-COUNTBLANK(L51:L52))*100),"")</f>
        <v/>
      </c>
      <c r="L53" s="152">
        <f>SUM(F53:J53)</f>
        <v>0</v>
      </c>
    </row>
    <row r="54" spans="1:15" ht="15.6" customHeight="1" thickBot="1" x14ac:dyDescent="0.35">
      <c r="A54" s="415"/>
      <c r="B54" s="403"/>
      <c r="C54" s="397"/>
      <c r="D54" s="153" t="s">
        <v>381</v>
      </c>
      <c r="E54" s="135" t="str">
        <f>IFERROR(ROUND((F53/100*1+G53/100*2+H53/100*3+I53/100*4+J53/100*5),0),"")</f>
        <v/>
      </c>
      <c r="F54" s="398">
        <f>IF(E54=1,"Very Good",IF(E54=2,"Good",IF(E54=3,"Fair",IF(E54=4,"Poor",IF(E54=5,"Very Poor",0)))))</f>
        <v>0</v>
      </c>
      <c r="G54" s="399"/>
      <c r="H54" s="399"/>
      <c r="I54" s="399"/>
      <c r="J54" s="399"/>
      <c r="K54" s="399"/>
      <c r="L54" s="400"/>
    </row>
    <row r="55" spans="1:15" ht="30" customHeight="1" x14ac:dyDescent="0.3">
      <c r="A55" s="413" t="s">
        <v>214</v>
      </c>
      <c r="B55" s="401" t="s">
        <v>56</v>
      </c>
      <c r="C55" s="424" t="s">
        <v>269</v>
      </c>
      <c r="D55" s="170" t="s">
        <v>106</v>
      </c>
      <c r="E55" s="158"/>
      <c r="F55" s="157"/>
      <c r="G55" s="156"/>
      <c r="H55" s="156"/>
      <c r="I55" s="156"/>
      <c r="J55" s="156"/>
      <c r="K55" s="155"/>
      <c r="L55" s="80" t="str">
        <f>IF(K55&gt;0,"N/A",IF(SUM(F55:J55)=0,"",SUM(F55:J55)))</f>
        <v/>
      </c>
    </row>
    <row r="56" spans="1:15" ht="15" customHeight="1" x14ac:dyDescent="0.3">
      <c r="A56" s="414"/>
      <c r="B56" s="402"/>
      <c r="C56" s="424"/>
      <c r="D56" s="162" t="s">
        <v>111</v>
      </c>
      <c r="E56" s="158"/>
      <c r="F56" s="157"/>
      <c r="G56" s="156"/>
      <c r="H56" s="156"/>
      <c r="I56" s="156"/>
      <c r="J56" s="156"/>
      <c r="K56" s="155"/>
      <c r="L56" s="80" t="str">
        <f>IF(K56&gt;0,"N/A",IF(SUM(F56:J56)=0,"",SUM(F56:J56)))</f>
        <v/>
      </c>
    </row>
    <row r="57" spans="1:15" ht="28.8" customHeight="1" x14ac:dyDescent="0.3">
      <c r="A57" s="414"/>
      <c r="B57" s="402"/>
      <c r="C57" s="424"/>
      <c r="D57" s="168" t="s">
        <v>201</v>
      </c>
      <c r="E57" s="158"/>
      <c r="F57" s="157"/>
      <c r="G57" s="156"/>
      <c r="H57" s="156"/>
      <c r="I57" s="156"/>
      <c r="J57" s="156"/>
      <c r="K57" s="155"/>
      <c r="L57" s="80" t="str">
        <f>IF(K57&gt;0,"N/A",IF(SUM(F57:J57)=0,"",SUM(F57:J57)))</f>
        <v/>
      </c>
    </row>
    <row r="58" spans="1:15" x14ac:dyDescent="0.3">
      <c r="A58" s="414"/>
      <c r="B58" s="402"/>
      <c r="C58" s="424"/>
      <c r="D58" s="168" t="s">
        <v>110</v>
      </c>
      <c r="E58" s="158"/>
      <c r="F58" s="169"/>
      <c r="G58" s="156"/>
      <c r="H58" s="156"/>
      <c r="I58" s="156"/>
      <c r="J58" s="156"/>
      <c r="K58" s="155"/>
      <c r="L58" s="80" t="str">
        <f>IF(K58&gt;0,"N/A",IF(SUM(F58:J58)=0,"",SUM(F58:J58)))</f>
        <v/>
      </c>
    </row>
    <row r="59" spans="1:15" ht="64.5" customHeight="1" thickBot="1" x14ac:dyDescent="0.35">
      <c r="A59" s="414"/>
      <c r="B59" s="402"/>
      <c r="C59" s="424"/>
      <c r="D59" s="168" t="s">
        <v>202</v>
      </c>
      <c r="E59" s="158"/>
      <c r="F59" s="169"/>
      <c r="G59" s="156"/>
      <c r="H59" s="156"/>
      <c r="I59" s="156"/>
      <c r="J59" s="156"/>
      <c r="K59" s="155"/>
      <c r="L59" s="80" t="str">
        <f>IF(K59&gt;0,"N/A",IF(SUM(F59:J59)=0,"",SUM(F59:J59)))</f>
        <v/>
      </c>
    </row>
    <row r="60" spans="1:15" ht="15.6" customHeight="1" thickBot="1" x14ac:dyDescent="0.35">
      <c r="A60" s="414"/>
      <c r="B60" s="402"/>
      <c r="C60" s="396"/>
      <c r="D60" s="153" t="s">
        <v>100</v>
      </c>
      <c r="E60" s="133">
        <f>SUMIF(L55:L59,100,E55:E59)</f>
        <v>0</v>
      </c>
      <c r="F60" s="134" t="str">
        <f>IFERROR(IF($E60=0,(SUM(F55:F59)/COUNTIF($L55:$L59,100)),(SUMPRODUCT(F55:F59,$E55:$E59)/$E60)),"")</f>
        <v/>
      </c>
      <c r="G60" s="134" t="str">
        <f>IFERROR(IF($E60=0,(SUM(G55:G59)/COUNTIF($L55:$L59,100)),(SUMPRODUCT(G55:G59,$E55:$E59)/$E60)),"")</f>
        <v/>
      </c>
      <c r="H60" s="134" t="str">
        <f>IFERROR(IF($E60=0,(SUM(H55:H59)/COUNTIF($L55:$L59,100)),(SUMPRODUCT(H55:H59,$E55:$E59)/$E60)),"")</f>
        <v/>
      </c>
      <c r="I60" s="134" t="str">
        <f>IFERROR(IF($E60=0,(SUM(I55:I59)/COUNTIF($L55:$L59,100)),(SUMPRODUCT(I55:I59,$E55:$E59)/$E60)),"")</f>
        <v/>
      </c>
      <c r="J60" s="134" t="str">
        <f>IFERROR(IF($E60=0,(SUM(J55:J59)/COUNTIF($L55:$L59,100)),(SUMPRODUCT(J55:J59,$E55:$E59)/$E60)),"")</f>
        <v/>
      </c>
      <c r="K60" s="277" t="str">
        <f>IFERROR((COUNT(K55:K59)/(COUNTA(L55:L59)-COUNTBLANK(L55:L59))*100),"")</f>
        <v/>
      </c>
      <c r="L60" s="152">
        <f>SUM(F60:J60)</f>
        <v>0</v>
      </c>
    </row>
    <row r="61" spans="1:15" ht="15.6" customHeight="1" thickBot="1" x14ac:dyDescent="0.35">
      <c r="A61" s="414"/>
      <c r="B61" s="403"/>
      <c r="C61" s="397"/>
      <c r="D61" s="153" t="s">
        <v>378</v>
      </c>
      <c r="E61" s="135" t="str">
        <f>IFERROR(ROUND((F60/100*1+G60/100*2+H60/100*3+I60/100*4+J60/100*5),0),"")</f>
        <v/>
      </c>
      <c r="F61" s="398">
        <f>IF(E61=1,"Very Good",IF(E61=2,"Good",IF(E61=3,"Fair",IF(E61=4,"Poor",IF(E61=5,"Very Poor",0)))))</f>
        <v>0</v>
      </c>
      <c r="G61" s="399"/>
      <c r="H61" s="399"/>
      <c r="I61" s="399"/>
      <c r="J61" s="399"/>
      <c r="K61" s="399"/>
      <c r="L61" s="400"/>
    </row>
    <row r="62" spans="1:15" ht="96.75" customHeight="1" x14ac:dyDescent="0.3">
      <c r="A62" s="414"/>
      <c r="B62" s="401" t="s">
        <v>57</v>
      </c>
      <c r="C62" s="420" t="s">
        <v>99</v>
      </c>
      <c r="D62" s="168" t="s">
        <v>109</v>
      </c>
      <c r="E62" s="158"/>
      <c r="F62" s="157"/>
      <c r="G62" s="156"/>
      <c r="H62" s="156"/>
      <c r="I62" s="156"/>
      <c r="J62" s="156"/>
      <c r="K62" s="155"/>
      <c r="L62" s="80" t="str">
        <f>IF(K62&gt;0,"N/A",IF(SUM(F62:J62)=0,"",SUM(F62:J62)))</f>
        <v/>
      </c>
    </row>
    <row r="63" spans="1:15" ht="23.85" customHeight="1" thickBot="1" x14ac:dyDescent="0.35">
      <c r="A63" s="414"/>
      <c r="B63" s="402"/>
      <c r="C63" s="421"/>
      <c r="D63" s="258" t="s">
        <v>327</v>
      </c>
      <c r="E63" s="158"/>
      <c r="F63" s="157"/>
      <c r="G63" s="156"/>
      <c r="H63" s="156"/>
      <c r="I63" s="156"/>
      <c r="J63" s="156"/>
      <c r="K63" s="155"/>
      <c r="L63" s="80" t="str">
        <f>IF(K63&gt;0,"N/A",IF(SUM(F63:J63)=0,"",SUM(F63:J63)))</f>
        <v/>
      </c>
    </row>
    <row r="64" spans="1:15" ht="15" customHeight="1" thickBot="1" x14ac:dyDescent="0.35">
      <c r="A64" s="414"/>
      <c r="B64" s="402"/>
      <c r="C64" s="396"/>
      <c r="D64" s="153" t="s">
        <v>98</v>
      </c>
      <c r="E64" s="133">
        <f>SUMIF(L62:L63,100,E62:E63)</f>
        <v>0</v>
      </c>
      <c r="F64" s="134" t="str">
        <f>IFERROR(IF($E64=0,(SUM(F62:F63)/COUNTIF($L62:$L63,100)),(SUMPRODUCT(F62:F63,$E62:$E63)/$E64)),"")</f>
        <v/>
      </c>
      <c r="G64" s="134" t="str">
        <f t="shared" ref="G64" si="5">IFERROR(IF($E64=0,(SUM(G62:G63)/COUNTIF($L62:$L63,100)),(SUMPRODUCT(G62:G63,$E62:$E63)/$E64)),"")</f>
        <v/>
      </c>
      <c r="H64" s="134" t="str">
        <f t="shared" ref="H64:J64" si="6">IFERROR(IF($E64=0,(SUM(H62:H63)/COUNTIF($L62:$L63,100)),(SUMPRODUCT(H62:H63,$E62:$E63)/$E64)),"")</f>
        <v/>
      </c>
      <c r="I64" s="134" t="str">
        <f t="shared" si="6"/>
        <v/>
      </c>
      <c r="J64" s="134" t="str">
        <f t="shared" si="6"/>
        <v/>
      </c>
      <c r="K64" s="277" t="str">
        <f>IFERROR((COUNT(K62:K63)/(COUNTA(L62:L63)-COUNTBLANK(L62:L63))*100),"")</f>
        <v/>
      </c>
      <c r="L64" s="152">
        <f>SUM(F64:J64)</f>
        <v>0</v>
      </c>
      <c r="M64" s="137"/>
      <c r="N64" s="137"/>
      <c r="O64" s="137"/>
    </row>
    <row r="65" spans="1:15" ht="15" customHeight="1" thickBot="1" x14ac:dyDescent="0.35">
      <c r="A65" s="414"/>
      <c r="B65" s="403"/>
      <c r="C65" s="397"/>
      <c r="D65" s="153" t="s">
        <v>379</v>
      </c>
      <c r="E65" s="135" t="str">
        <f>IFERROR(ROUND((F64/100*1+G64/100*2+H64/100*3+I64/100*4+J64/100*5),0),"")</f>
        <v/>
      </c>
      <c r="F65" s="398">
        <f>IF(E65=1,"Very Good",IF(E65=2,"Good",IF(E65=3,"Fair",IF(E65=4,"Poor",IF(E65=5,"Very Poor",0)))))</f>
        <v>0</v>
      </c>
      <c r="G65" s="399"/>
      <c r="H65" s="399"/>
      <c r="I65" s="399"/>
      <c r="J65" s="399"/>
      <c r="K65" s="399"/>
      <c r="L65" s="400"/>
      <c r="M65" s="137"/>
      <c r="N65" s="137"/>
      <c r="O65" s="137"/>
    </row>
    <row r="66" spans="1:15" ht="31.5" customHeight="1" x14ac:dyDescent="0.3">
      <c r="A66" s="414"/>
      <c r="B66" s="401" t="s">
        <v>60</v>
      </c>
      <c r="C66" s="420" t="s">
        <v>283</v>
      </c>
      <c r="D66" s="195" t="s">
        <v>108</v>
      </c>
      <c r="E66" s="158"/>
      <c r="F66" s="157"/>
      <c r="G66" s="156"/>
      <c r="H66" s="156"/>
      <c r="I66" s="156"/>
      <c r="J66" s="156"/>
      <c r="K66" s="155"/>
      <c r="L66" s="80" t="str">
        <f>IF(K66&gt;0,"N/A",IF(SUM(F66:J66)=0,"",SUM(F66:J66)))</f>
        <v/>
      </c>
    </row>
    <row r="67" spans="1:15" ht="33" customHeight="1" x14ac:dyDescent="0.3">
      <c r="A67" s="414"/>
      <c r="B67" s="402"/>
      <c r="C67" s="422"/>
      <c r="D67" s="196" t="s">
        <v>105</v>
      </c>
      <c r="E67" s="158"/>
      <c r="F67" s="157"/>
      <c r="G67" s="156"/>
      <c r="H67" s="156"/>
      <c r="I67" s="156"/>
      <c r="J67" s="156"/>
      <c r="K67" s="155"/>
      <c r="L67" s="80" t="str">
        <f>IF(K67&gt;0,"N/A",IF(SUM(F67:J67)=0,"",SUM(F67:J67)))</f>
        <v/>
      </c>
    </row>
    <row r="68" spans="1:15" ht="33.6" customHeight="1" x14ac:dyDescent="0.3">
      <c r="A68" s="414"/>
      <c r="B68" s="402"/>
      <c r="C68" s="423"/>
      <c r="D68" s="196" t="s">
        <v>203</v>
      </c>
      <c r="E68" s="179"/>
      <c r="F68" s="157"/>
      <c r="G68" s="156"/>
      <c r="H68" s="156"/>
      <c r="I68" s="156"/>
      <c r="J68" s="156"/>
      <c r="K68" s="263"/>
      <c r="L68" s="80" t="str">
        <f>IF(K68&gt;0,"N/A",IF(SUM(F68:J68)=0,"",SUM(F68:J68)))</f>
        <v/>
      </c>
    </row>
    <row r="69" spans="1:15" ht="56.25" customHeight="1" thickBot="1" x14ac:dyDescent="0.35">
      <c r="A69" s="414"/>
      <c r="B69" s="402"/>
      <c r="C69" s="289" t="s">
        <v>284</v>
      </c>
      <c r="D69" s="260" t="s">
        <v>289</v>
      </c>
      <c r="E69" s="167"/>
      <c r="F69" s="215"/>
      <c r="G69" s="261"/>
      <c r="H69" s="261"/>
      <c r="I69" s="261"/>
      <c r="J69" s="261"/>
      <c r="K69" s="164"/>
      <c r="L69" s="262" t="str">
        <f>IF(K69&gt;0,"N/A",IF(SUM(F69:J69)=0,"",SUM(F69:J69)))</f>
        <v/>
      </c>
    </row>
    <row r="70" spans="1:15" ht="15.75" customHeight="1" thickBot="1" x14ac:dyDescent="0.35">
      <c r="A70" s="414"/>
      <c r="B70" s="402"/>
      <c r="C70" s="396"/>
      <c r="D70" s="153" t="s">
        <v>97</v>
      </c>
      <c r="E70" s="133">
        <f>SUMIF(L66:L69,100,E66:E69)</f>
        <v>0</v>
      </c>
      <c r="F70" s="134" t="str">
        <f>IFERROR(IF($E70=0,(SUM(F66:F69)/COUNTIF($L66:$L69,100)),(SUMPRODUCT(F66:F69,$E66:$E69)/$E70)),"")</f>
        <v/>
      </c>
      <c r="G70" s="134" t="str">
        <f>IFERROR(IF($E70=0,(SUM(G66:G69)/COUNTIF($L66:$L69,100)),(SUMPRODUCT(G66:G69,$E66:$E69)/$E70)),"")</f>
        <v/>
      </c>
      <c r="H70" s="134" t="str">
        <f t="shared" ref="H70" si="7">IFERROR(IF($E70=0,(SUM(H66:H69)/COUNTIF($L66:$L69,100)),(SUMPRODUCT(H66:H69,$E66:$E69)/$E70)),"")</f>
        <v/>
      </c>
      <c r="I70" s="134" t="str">
        <f>IFERROR(IF($E70=0,(SUM(I66:I69)/COUNTIF($L66:$L69,100)),(SUMPRODUCT(I66:I69,$E66:$E69)/$E70)),"")</f>
        <v/>
      </c>
      <c r="J70" s="134" t="str">
        <f>IFERROR(IF($E70=0,(SUM(J66:J69)/COUNTIF($L66:$L69,100)),(SUMPRODUCT(J66:J69,$E66:$E69)/$E70)),"")</f>
        <v/>
      </c>
      <c r="K70" s="277" t="str">
        <f>IFERROR((COUNT(K66:K69)/(COUNTA(L66:L69)-COUNTBLANK(L66:L69))*100),"")</f>
        <v/>
      </c>
      <c r="L70" s="152">
        <f>SUM(F70:J70)</f>
        <v>0</v>
      </c>
    </row>
    <row r="71" spans="1:15" ht="15.75" customHeight="1" thickBot="1" x14ac:dyDescent="0.35">
      <c r="A71" s="414"/>
      <c r="B71" s="403"/>
      <c r="C71" s="397"/>
      <c r="D71" s="153" t="s">
        <v>380</v>
      </c>
      <c r="E71" s="135" t="str">
        <f>IFERROR(ROUND((F70/100*1+G70/100*2+H70/100*3+I70/100*4+J70/100*5),0),"")</f>
        <v/>
      </c>
      <c r="F71" s="398">
        <f>IF(E71=1,"Very Good",IF(E71=2,"Good",IF(E71=3,"Fair",IF(E71=4,"Poor",IF(E71=5,"Very Poor",0)))))</f>
        <v>0</v>
      </c>
      <c r="G71" s="399"/>
      <c r="H71" s="399"/>
      <c r="I71" s="399"/>
      <c r="J71" s="399"/>
      <c r="K71" s="399"/>
      <c r="L71" s="400"/>
    </row>
    <row r="72" spans="1:15" ht="52.65" customHeight="1" x14ac:dyDescent="0.3">
      <c r="A72" s="414"/>
      <c r="B72" s="401" t="s">
        <v>61</v>
      </c>
      <c r="C72" s="181" t="s">
        <v>281</v>
      </c>
      <c r="D72" s="162" t="s">
        <v>107</v>
      </c>
      <c r="E72" s="158"/>
      <c r="F72" s="175"/>
      <c r="G72" s="160"/>
      <c r="H72" s="160"/>
      <c r="I72" s="160"/>
      <c r="J72" s="160"/>
      <c r="K72" s="155"/>
      <c r="L72" s="81" t="str">
        <f>IF(K72&gt;0,"N/A",IF(SUM(F72:J72)=0,"",SUM(F72:J72)))</f>
        <v/>
      </c>
    </row>
    <row r="73" spans="1:15" ht="33" customHeight="1" thickBot="1" x14ac:dyDescent="0.35">
      <c r="A73" s="414"/>
      <c r="B73" s="402"/>
      <c r="C73" s="173" t="s">
        <v>287</v>
      </c>
      <c r="D73" s="173" t="s">
        <v>288</v>
      </c>
      <c r="E73" s="158"/>
      <c r="F73" s="169"/>
      <c r="G73" s="156"/>
      <c r="H73" s="156"/>
      <c r="I73" s="156"/>
      <c r="J73" s="156"/>
      <c r="K73" s="155"/>
      <c r="L73" s="80" t="str">
        <f>IF(K73&gt;0,"N/A",IF(SUM(F73:J73)=0,"",SUM(F73:J73)))</f>
        <v/>
      </c>
    </row>
    <row r="74" spans="1:15" ht="15.6" customHeight="1" thickBot="1" x14ac:dyDescent="0.35">
      <c r="A74" s="414"/>
      <c r="B74" s="402"/>
      <c r="C74" s="396"/>
      <c r="D74" s="153" t="s">
        <v>95</v>
      </c>
      <c r="E74" s="133">
        <f>SUMIF(L72:L73,100,E72:E73)</f>
        <v>0</v>
      </c>
      <c r="F74" s="134" t="str">
        <f>IFERROR(IF($E74=0,(SUM(F72:F73)/COUNTIF($L72:$L73,100)),(SUMPRODUCT(F72:F73,$E72:$E73)/$E74)),"")</f>
        <v/>
      </c>
      <c r="G74" s="134" t="str">
        <f>IFERROR(IF($E74=0,(SUM(G72:G73)/COUNTIF($L72:$L73,100)),(SUMPRODUCT(G72:G73,$E72:$E73)/$E74)),"")</f>
        <v/>
      </c>
      <c r="H74" s="134" t="str">
        <f>IFERROR(IF($E74=0,(SUM(H72:H73)/COUNTIF($L72:$L73,100)),(SUMPRODUCT(H72:H73,$E72:$E73)/$E74)),"")</f>
        <v/>
      </c>
      <c r="I74" s="134" t="str">
        <f>IFERROR(IF($E74=0,(SUM(I72:I73)/COUNTIF($L72:$L73,100)),(SUMPRODUCT(I72:I73,$E72:$E73)/$E74)),"")</f>
        <v/>
      </c>
      <c r="J74" s="134" t="str">
        <f>IFERROR(IF($E74=0,(SUM(J72:J73)/COUNTIF($L72:$L73,100)),(SUMPRODUCT(J72:J73,$E72:$E73)/$E74)),"")</f>
        <v/>
      </c>
      <c r="K74" s="277" t="str">
        <f>IFERROR((COUNT(K72:K73)/(COUNTA(L72:L73)-COUNTBLANK(L72:L73))*100),"")</f>
        <v/>
      </c>
      <c r="L74" s="152">
        <f>SUM(F74:J74)</f>
        <v>0</v>
      </c>
    </row>
    <row r="75" spans="1:15" ht="15.6" customHeight="1" thickBot="1" x14ac:dyDescent="0.35">
      <c r="A75" s="415"/>
      <c r="B75" s="403"/>
      <c r="C75" s="397"/>
      <c r="D75" s="153" t="s">
        <v>381</v>
      </c>
      <c r="E75" s="135" t="str">
        <f>IFERROR(ROUND((F74/100*1+G74/100*2+H74/100*3+I74/100*4+J74/100*5),0),"")</f>
        <v/>
      </c>
      <c r="F75" s="398">
        <f>IF(E75=1,"Very Good",IF(E75=2,"Good",IF(E75=3,"Fair",IF(E75=4,"Poor",IF(E75=5,"Very Poor",0)))))</f>
        <v>0</v>
      </c>
      <c r="G75" s="399"/>
      <c r="H75" s="399"/>
      <c r="I75" s="399"/>
      <c r="J75" s="399"/>
      <c r="K75" s="399"/>
      <c r="L75" s="400"/>
    </row>
    <row r="76" spans="1:15" ht="30" customHeight="1" x14ac:dyDescent="0.3">
      <c r="A76" s="413" t="s">
        <v>382</v>
      </c>
      <c r="B76" s="401" t="s">
        <v>56</v>
      </c>
      <c r="C76" s="424" t="s">
        <v>269</v>
      </c>
      <c r="D76" s="170" t="s">
        <v>106</v>
      </c>
      <c r="E76" s="158"/>
      <c r="F76" s="157"/>
      <c r="G76" s="156"/>
      <c r="H76" s="156"/>
      <c r="I76" s="156"/>
      <c r="J76" s="156"/>
      <c r="K76" s="155"/>
      <c r="L76" s="80" t="str">
        <f>IF(K76&gt;0,"N/A",IF(SUM(F76:J76)=0,"",SUM(F76:J76)))</f>
        <v/>
      </c>
    </row>
    <row r="77" spans="1:15" ht="24" customHeight="1" x14ac:dyDescent="0.3">
      <c r="A77" s="414"/>
      <c r="B77" s="402"/>
      <c r="C77" s="424"/>
      <c r="D77" s="162" t="s">
        <v>111</v>
      </c>
      <c r="E77" s="158"/>
      <c r="F77" s="157"/>
      <c r="G77" s="156"/>
      <c r="H77" s="156"/>
      <c r="I77" s="156"/>
      <c r="J77" s="156"/>
      <c r="K77" s="155"/>
      <c r="L77" s="80" t="str">
        <f>IF(K77&gt;0,"N/A",IF(SUM(F77:J77)=0,"",SUM(F77:J77)))</f>
        <v/>
      </c>
    </row>
    <row r="78" spans="1:15" ht="35.4" customHeight="1" x14ac:dyDescent="0.3">
      <c r="A78" s="414"/>
      <c r="B78" s="402"/>
      <c r="C78" s="424"/>
      <c r="D78" s="168" t="s">
        <v>101</v>
      </c>
      <c r="E78" s="158"/>
      <c r="F78" s="157"/>
      <c r="G78" s="156"/>
      <c r="H78" s="156"/>
      <c r="I78" s="156"/>
      <c r="J78" s="156"/>
      <c r="K78" s="155"/>
      <c r="L78" s="80" t="str">
        <f>IF(K78&gt;0,"N/A",IF(SUM(F78:J78)=0,"",SUM(F78:J78)))</f>
        <v/>
      </c>
    </row>
    <row r="79" spans="1:15" ht="72" customHeight="1" thickBot="1" x14ac:dyDescent="0.35">
      <c r="A79" s="414"/>
      <c r="B79" s="402"/>
      <c r="C79" s="424"/>
      <c r="D79" s="168" t="s">
        <v>202</v>
      </c>
      <c r="E79" s="158"/>
      <c r="F79" s="169"/>
      <c r="G79" s="156"/>
      <c r="H79" s="156"/>
      <c r="I79" s="156"/>
      <c r="J79" s="156"/>
      <c r="K79" s="155"/>
      <c r="L79" s="80" t="str">
        <f>IF(K79&gt;0,"N/A",IF(SUM(F79:J79)=0,"",SUM(F79:J79)))</f>
        <v/>
      </c>
    </row>
    <row r="80" spans="1:15" ht="15.6" customHeight="1" thickBot="1" x14ac:dyDescent="0.35">
      <c r="A80" s="414"/>
      <c r="B80" s="402"/>
      <c r="C80" s="396"/>
      <c r="D80" s="153" t="s">
        <v>100</v>
      </c>
      <c r="E80" s="133">
        <f>SUMIF(L76:L79,100,E76:E79)</f>
        <v>0</v>
      </c>
      <c r="F80" s="134" t="str">
        <f>IFERROR(IF($E80=0,(SUM(F76:F79)/COUNTIF($L76:$L79,100)),(SUMPRODUCT(F76:F79,$E76:$E79)/$E80)),"")</f>
        <v/>
      </c>
      <c r="G80" s="134" t="str">
        <f>IFERROR(IF($E80=0,(SUM(G76:G79)/COUNTIF($L76:$L79,100)),(SUMPRODUCT(G76:G79,$E76:$E79)/$E80)),"")</f>
        <v/>
      </c>
      <c r="H80" s="134" t="str">
        <f>IFERROR(IF($E80=0,(SUM(H76:H79)/COUNTIF($L76:$L79,100)),(SUMPRODUCT(H76:H79,$E76:$E79)/$E80)),"")</f>
        <v/>
      </c>
      <c r="I80" s="134" t="str">
        <f>IFERROR(IF($E80=0,(SUM(I76:I79)/COUNTIF($L76:$L79,100)),(SUMPRODUCT(I76:I79,$E76:$E79)/$E80)),"")</f>
        <v/>
      </c>
      <c r="J80" s="134" t="str">
        <f>IFERROR(IF($E80=0,(SUM(J76:J79)/COUNTIF($L76:$L79,100)),(SUMPRODUCT(J76:J79,$E76:$E79)/$E80)),"")</f>
        <v/>
      </c>
      <c r="K80" s="277" t="str">
        <f>IFERROR((COUNT(K76:K79)/(COUNTA(L76:L79)-COUNTBLANK(L76:L79))*100),"")</f>
        <v/>
      </c>
      <c r="L80" s="152">
        <f>SUM(F80:J80)</f>
        <v>0</v>
      </c>
    </row>
    <row r="81" spans="1:15" ht="15.6" customHeight="1" thickBot="1" x14ac:dyDescent="0.35">
      <c r="A81" s="414"/>
      <c r="B81" s="403"/>
      <c r="C81" s="397"/>
      <c r="D81" s="153" t="s">
        <v>378</v>
      </c>
      <c r="E81" s="135" t="str">
        <f>IFERROR(ROUND((F80/100*1+G80/100*2+H80/100*3+I80/100*4+J80/100*5),0),"")</f>
        <v/>
      </c>
      <c r="F81" s="398">
        <f>IF(E81=1,"Very Good",IF(E81=2,"Good",IF(E81=3,"Fair",IF(E81=4,"Poor",IF(E81=5,"Very Poor",0)))))</f>
        <v>0</v>
      </c>
      <c r="G81" s="399"/>
      <c r="H81" s="399"/>
      <c r="I81" s="399"/>
      <c r="J81" s="399"/>
      <c r="K81" s="399"/>
      <c r="L81" s="400"/>
    </row>
    <row r="82" spans="1:15" ht="96.75" customHeight="1" x14ac:dyDescent="0.3">
      <c r="A82" s="414"/>
      <c r="B82" s="401" t="s">
        <v>57</v>
      </c>
      <c r="C82" s="420" t="s">
        <v>99</v>
      </c>
      <c r="D82" s="168" t="s">
        <v>204</v>
      </c>
      <c r="E82" s="158"/>
      <c r="F82" s="157"/>
      <c r="G82" s="156"/>
      <c r="H82" s="156"/>
      <c r="I82" s="156"/>
      <c r="J82" s="156"/>
      <c r="K82" s="155"/>
      <c r="L82" s="80" t="str">
        <f>IF(K82&gt;0,"N/A",IF(SUM(F82:J82)=0,"",SUM(F82:J82)))</f>
        <v/>
      </c>
    </row>
    <row r="83" spans="1:15" ht="23.85" customHeight="1" thickBot="1" x14ac:dyDescent="0.35">
      <c r="A83" s="414"/>
      <c r="B83" s="402"/>
      <c r="C83" s="421"/>
      <c r="D83" s="258" t="s">
        <v>327</v>
      </c>
      <c r="E83" s="158"/>
      <c r="F83" s="157"/>
      <c r="G83" s="156"/>
      <c r="H83" s="156"/>
      <c r="I83" s="156"/>
      <c r="J83" s="156"/>
      <c r="K83" s="155"/>
      <c r="L83" s="80" t="str">
        <f>IF(K83&gt;0,"N/A",IF(SUM(F83:J83)=0,"",SUM(F83:J83)))</f>
        <v/>
      </c>
    </row>
    <row r="84" spans="1:15" ht="15" customHeight="1" thickBot="1" x14ac:dyDescent="0.35">
      <c r="A84" s="414"/>
      <c r="B84" s="402"/>
      <c r="C84" s="396"/>
      <c r="D84" s="153" t="s">
        <v>98</v>
      </c>
      <c r="E84" s="133">
        <f>SUMIF(L82:L83,100,E82:E83)</f>
        <v>0</v>
      </c>
      <c r="F84" s="134" t="str">
        <f>IFERROR(IF($E84=0,(SUM(F82:F83)/COUNTIF($L82:$L83,100)),(SUMPRODUCT(F82:F83,$E82:$E83)/$E84)),"")</f>
        <v/>
      </c>
      <c r="G84" s="134" t="str">
        <f t="shared" ref="G84" si="8">IFERROR(IF($E84=0,(SUM(G82:G83)/COUNTIF($L82:$L83,100)),(SUMPRODUCT(G82:G83,$E82:$E83)/$E84)),"")</f>
        <v/>
      </c>
      <c r="H84" s="134" t="str">
        <f t="shared" ref="H84:J84" si="9">IFERROR(IF($E84=0,(SUM(H82:H83)/COUNTIF($L82:$L83,100)),(SUMPRODUCT(H82:H83,$E82:$E83)/$E84)),"")</f>
        <v/>
      </c>
      <c r="I84" s="134" t="str">
        <f t="shared" si="9"/>
        <v/>
      </c>
      <c r="J84" s="134" t="str">
        <f t="shared" si="9"/>
        <v/>
      </c>
      <c r="K84" s="277" t="str">
        <f>IFERROR((COUNT(K82:K83)/(COUNTA(L82:L83)-COUNTBLANK(L82:L83))*100),"")</f>
        <v/>
      </c>
      <c r="L84" s="152">
        <f>SUM(F84:J84)</f>
        <v>0</v>
      </c>
      <c r="M84" s="137"/>
      <c r="N84" s="137"/>
      <c r="O84" s="137"/>
    </row>
    <row r="85" spans="1:15" ht="15" customHeight="1" thickBot="1" x14ac:dyDescent="0.35">
      <c r="A85" s="414"/>
      <c r="B85" s="403"/>
      <c r="C85" s="397"/>
      <c r="D85" s="153" t="s">
        <v>379</v>
      </c>
      <c r="E85" s="135" t="str">
        <f>IFERROR(ROUND((F84/100*1+G84/100*2+H84/100*3+I84/100*4+J84/100*5),0),"")</f>
        <v/>
      </c>
      <c r="F85" s="398">
        <f>IF(E85=1,"Very Good",IF(E85=2,"Good",IF(E85=3,"Fair",IF(E85=4,"Poor",IF(E85=5,"Very Poor",0)))))</f>
        <v>0</v>
      </c>
      <c r="G85" s="399"/>
      <c r="H85" s="399"/>
      <c r="I85" s="399"/>
      <c r="J85" s="399"/>
      <c r="K85" s="399"/>
      <c r="L85" s="400"/>
      <c r="M85" s="137"/>
      <c r="N85" s="137"/>
      <c r="O85" s="137"/>
    </row>
    <row r="86" spans="1:15" ht="22.2" customHeight="1" x14ac:dyDescent="0.3">
      <c r="A86" s="414"/>
      <c r="B86" s="401" t="s">
        <v>60</v>
      </c>
      <c r="C86" s="420" t="s">
        <v>283</v>
      </c>
      <c r="D86" s="174" t="s">
        <v>105</v>
      </c>
      <c r="E86" s="158"/>
      <c r="F86" s="157"/>
      <c r="G86" s="156"/>
      <c r="H86" s="156"/>
      <c r="I86" s="156"/>
      <c r="J86" s="156"/>
      <c r="K86" s="155"/>
      <c r="L86" s="80" t="str">
        <f>IF(K86&gt;0,"N/A",IF(SUM(F86:J86)=0,"",SUM(F86:J86)))</f>
        <v/>
      </c>
    </row>
    <row r="87" spans="1:15" ht="23.85" customHeight="1" x14ac:dyDescent="0.3">
      <c r="A87" s="414"/>
      <c r="B87" s="402"/>
      <c r="C87" s="422"/>
      <c r="D87" s="177" t="s">
        <v>205</v>
      </c>
      <c r="E87" s="179"/>
      <c r="F87" s="166"/>
      <c r="G87" s="165"/>
      <c r="H87" s="165"/>
      <c r="I87" s="165"/>
      <c r="J87" s="165"/>
      <c r="K87" s="178"/>
      <c r="L87" s="80" t="str">
        <f>IF(K87&gt;0,"N/A",IF(SUM(F87:J87)=0,"",SUM(F87:J87)))</f>
        <v/>
      </c>
    </row>
    <row r="88" spans="1:15" ht="33.6" customHeight="1" x14ac:dyDescent="0.3">
      <c r="A88" s="414"/>
      <c r="B88" s="402"/>
      <c r="C88" s="423"/>
      <c r="D88" s="174" t="s">
        <v>203</v>
      </c>
      <c r="E88" s="179"/>
      <c r="F88" s="157"/>
      <c r="G88" s="156"/>
      <c r="H88" s="156"/>
      <c r="I88" s="156"/>
      <c r="J88" s="156"/>
      <c r="K88" s="263"/>
      <c r="L88" s="80" t="str">
        <f>IF(K88&gt;0,"N/A",IF(SUM(F88:J88)=0,"",SUM(F88:J88)))</f>
        <v/>
      </c>
    </row>
    <row r="89" spans="1:15" ht="56.25" customHeight="1" thickBot="1" x14ac:dyDescent="0.35">
      <c r="A89" s="414"/>
      <c r="B89" s="402"/>
      <c r="C89" s="289" t="s">
        <v>284</v>
      </c>
      <c r="D89" s="260" t="s">
        <v>289</v>
      </c>
      <c r="E89" s="167"/>
      <c r="F89" s="215"/>
      <c r="G89" s="261"/>
      <c r="H89" s="261"/>
      <c r="I89" s="261"/>
      <c r="J89" s="261"/>
      <c r="K89" s="164"/>
      <c r="L89" s="262" t="str">
        <f>IF(K89&gt;0,"N/A",IF(SUM(F89:J89)=0,"",SUM(F89:J89)))</f>
        <v/>
      </c>
    </row>
    <row r="90" spans="1:15" ht="15.75" customHeight="1" thickBot="1" x14ac:dyDescent="0.35">
      <c r="A90" s="414"/>
      <c r="B90" s="402"/>
      <c r="C90" s="396"/>
      <c r="D90" s="153" t="s">
        <v>97</v>
      </c>
      <c r="E90" s="133">
        <f>SUMIF(L86:L89,100,E86:E89)</f>
        <v>0</v>
      </c>
      <c r="F90" s="134" t="str">
        <f>IFERROR(IF($E90=0,(SUM(F86:F89)/COUNTIF($L86:$L89,100)),(SUMPRODUCT(F86:F89,$E86:$E89)/$E90)),"")</f>
        <v/>
      </c>
      <c r="G90" s="134" t="str">
        <f>IFERROR(IF($E90=0,(SUM(G86:G89)/COUNTIF($L86:$L89,100)),(SUMPRODUCT(G86:G89,$E86:$E89)/$E90)),"")</f>
        <v/>
      </c>
      <c r="H90" s="134" t="str">
        <f>IFERROR(IF($E90=0,(SUM(H86:H89)/COUNTIF($L86:$L89,100)),(SUMPRODUCT(H86:H89,$E86:$E89)/$E90)),"")</f>
        <v/>
      </c>
      <c r="I90" s="134" t="str">
        <f>IFERROR(IF($E90=0,(SUM(I86:I89)/COUNTIF($L86:$L89,100)),(SUMPRODUCT(I86:I89,$E86:$E89)/$E90)),"")</f>
        <v/>
      </c>
      <c r="J90" s="134" t="str">
        <f>IFERROR(IF($E90=0,(SUM(J86:J89)/COUNTIF($L86:$L89,100)),(SUMPRODUCT(J86:J89,$E86:$E89)/$E90)),"")</f>
        <v/>
      </c>
      <c r="K90" s="277" t="str">
        <f>IFERROR((COUNT(K86:K89)/(COUNTA(L86:L89)-COUNTBLANK(L86:L89))*100),"")</f>
        <v/>
      </c>
      <c r="L90" s="152">
        <f>SUM(F90:J90)</f>
        <v>0</v>
      </c>
    </row>
    <row r="91" spans="1:15" ht="15.75" customHeight="1" thickBot="1" x14ac:dyDescent="0.35">
      <c r="A91" s="414"/>
      <c r="B91" s="403"/>
      <c r="C91" s="397"/>
      <c r="D91" s="153" t="s">
        <v>380</v>
      </c>
      <c r="E91" s="135" t="str">
        <f>IFERROR(ROUND((F90/100*1+G90/100*2+H90/100*3+I90/100*4+J90/100*5),0),"")</f>
        <v/>
      </c>
      <c r="F91" s="398">
        <f>IF(E91=1,"Very Good",IF(E91=2,"Good",IF(E91=3,"Fair",IF(E91=4,"Poor",IF(E91=5,"Very Poor",0)))))</f>
        <v>0</v>
      </c>
      <c r="G91" s="399"/>
      <c r="H91" s="399"/>
      <c r="I91" s="399"/>
      <c r="J91" s="399"/>
      <c r="K91" s="399"/>
      <c r="L91" s="400"/>
    </row>
    <row r="92" spans="1:15" ht="22.8" customHeight="1" x14ac:dyDescent="0.3">
      <c r="A92" s="414"/>
      <c r="B92" s="401" t="s">
        <v>61</v>
      </c>
      <c r="C92" s="420" t="s">
        <v>281</v>
      </c>
      <c r="D92" s="181" t="s">
        <v>290</v>
      </c>
      <c r="E92" s="158"/>
      <c r="F92" s="175"/>
      <c r="G92" s="160"/>
      <c r="H92" s="160"/>
      <c r="I92" s="160"/>
      <c r="J92" s="160"/>
      <c r="K92" s="155"/>
      <c r="L92" s="81" t="str">
        <f>IF(K92&gt;0,"N/A",IF(SUM(F92:J92)=0,"",SUM(F92:J92)))</f>
        <v/>
      </c>
    </row>
    <row r="93" spans="1:15" ht="25.5" customHeight="1" x14ac:dyDescent="0.3">
      <c r="A93" s="414"/>
      <c r="B93" s="402"/>
      <c r="C93" s="423"/>
      <c r="D93" s="258" t="s">
        <v>104</v>
      </c>
      <c r="E93" s="158"/>
      <c r="F93" s="169"/>
      <c r="G93" s="156"/>
      <c r="H93" s="156"/>
      <c r="I93" s="156"/>
      <c r="J93" s="156"/>
      <c r="K93" s="155"/>
      <c r="L93" s="80" t="str">
        <f>IF(K93&gt;0,"N/A",IF(SUM(F93:J93)=0,"",SUM(F93:J93)))</f>
        <v/>
      </c>
    </row>
    <row r="94" spans="1:15" ht="37.200000000000003" customHeight="1" thickBot="1" x14ac:dyDescent="0.35">
      <c r="A94" s="414"/>
      <c r="B94" s="402"/>
      <c r="C94" s="173" t="s">
        <v>287</v>
      </c>
      <c r="D94" s="173" t="s">
        <v>288</v>
      </c>
      <c r="E94" s="172"/>
      <c r="F94" s="171"/>
      <c r="G94" s="171"/>
      <c r="H94" s="171"/>
      <c r="I94" s="171"/>
      <c r="J94" s="171"/>
      <c r="K94" s="164"/>
      <c r="L94" s="80" t="str">
        <f>IF(K94&gt;0,"N/A",IF(SUM(F94:J94)=0,"",SUM(F94:J94)))</f>
        <v/>
      </c>
    </row>
    <row r="95" spans="1:15" ht="15.6" customHeight="1" thickBot="1" x14ac:dyDescent="0.35">
      <c r="A95" s="414"/>
      <c r="B95" s="402"/>
      <c r="C95" s="396"/>
      <c r="D95" s="153" t="s">
        <v>95</v>
      </c>
      <c r="E95" s="133">
        <f>SUMIF(L92:L94,100,E92:E94)</f>
        <v>0</v>
      </c>
      <c r="F95" s="134" t="str">
        <f>IFERROR(IF($E95=0,(SUM(F92:F94)/COUNTIF($L92:$L94,100)),(SUMPRODUCT(F92:F94,$E92:$E94)/$E95)),"")</f>
        <v/>
      </c>
      <c r="G95" s="134" t="str">
        <f>IFERROR(IF($E95=0,(SUM(G92:G94)/COUNTIF($L92:$L94,100)),(SUMPRODUCT(G92:G94,$E92:$E94)/$E95)),"")</f>
        <v/>
      </c>
      <c r="H95" s="134" t="str">
        <f>IFERROR(IF($E95=0,(SUM(H92:H94)/COUNTIF($L92:$L94,100)),(SUMPRODUCT(H92:H94,$E92:$E94)/$E95)),"")</f>
        <v/>
      </c>
      <c r="I95" s="134" t="str">
        <f>IFERROR(IF($E95=0,(SUM(I92:I94)/COUNTIF($L92:$L94,100)),(SUMPRODUCT(I92:I94,$E92:$E94)/$E95)),"")</f>
        <v/>
      </c>
      <c r="J95" s="134" t="str">
        <f>IFERROR(IF($E95=0,(SUM(J92:J94)/COUNTIF($L92:$L94,100)),(SUMPRODUCT(J92:J94,$E92:$E94)/$E95)),"")</f>
        <v/>
      </c>
      <c r="K95" s="277" t="str">
        <f>IFERROR((COUNT(K92:K94)/(COUNTA(L92:L94)-COUNTBLANK(L92:L94))*100),"")</f>
        <v/>
      </c>
      <c r="L95" s="152">
        <f>SUM(F95:J95)</f>
        <v>0</v>
      </c>
    </row>
    <row r="96" spans="1:15" ht="15.6" customHeight="1" thickBot="1" x14ac:dyDescent="0.35">
      <c r="A96" s="415"/>
      <c r="B96" s="403"/>
      <c r="C96" s="397"/>
      <c r="D96" s="153" t="s">
        <v>381</v>
      </c>
      <c r="E96" s="135" t="str">
        <f>IFERROR(ROUND((F95/100*1+G95/100*2+H95/100*3+I95/100*4+J95/100*5),0),"")</f>
        <v/>
      </c>
      <c r="F96" s="398">
        <f>IF(E96=1,"Very Good",IF(E96=2,"Good",IF(E96=3,"Fair",IF(E96=4,"Poor",IF(E96=5,"Very Poor",0)))))</f>
        <v>0</v>
      </c>
      <c r="G96" s="399"/>
      <c r="H96" s="399"/>
      <c r="I96" s="399"/>
      <c r="J96" s="399"/>
      <c r="K96" s="399"/>
      <c r="L96" s="400"/>
    </row>
    <row r="97" spans="1:15" ht="30" customHeight="1" x14ac:dyDescent="0.3">
      <c r="A97" s="413" t="s">
        <v>80</v>
      </c>
      <c r="B97" s="416" t="s">
        <v>56</v>
      </c>
      <c r="C97" s="419" t="s">
        <v>269</v>
      </c>
      <c r="D97" s="170" t="s">
        <v>103</v>
      </c>
      <c r="E97" s="158"/>
      <c r="F97" s="157"/>
      <c r="G97" s="156"/>
      <c r="H97" s="156"/>
      <c r="I97" s="156"/>
      <c r="J97" s="156"/>
      <c r="K97" s="155"/>
      <c r="L97" s="80" t="str">
        <f>IF(K97&gt;0,"N/A",IF(SUM(F97:J97)=0,"",SUM(F97:J97)))</f>
        <v/>
      </c>
    </row>
    <row r="98" spans="1:15" ht="48" customHeight="1" x14ac:dyDescent="0.3">
      <c r="A98" s="414"/>
      <c r="B98" s="417"/>
      <c r="C98" s="419"/>
      <c r="D98" s="162" t="s">
        <v>206</v>
      </c>
      <c r="E98" s="158"/>
      <c r="F98" s="157"/>
      <c r="G98" s="156"/>
      <c r="H98" s="156"/>
      <c r="I98" s="156"/>
      <c r="J98" s="156"/>
      <c r="K98" s="155"/>
      <c r="L98" s="80" t="str">
        <f>IF(K98&gt;0,"N/A",IF(SUM(F98:J98)=0,"",SUM(F98:J98)))</f>
        <v/>
      </c>
    </row>
    <row r="99" spans="1:15" ht="48" customHeight="1" x14ac:dyDescent="0.3">
      <c r="A99" s="414"/>
      <c r="B99" s="417"/>
      <c r="C99" s="419"/>
      <c r="D99" s="162" t="s">
        <v>102</v>
      </c>
      <c r="E99" s="158"/>
      <c r="F99" s="157"/>
      <c r="G99" s="156"/>
      <c r="H99" s="156"/>
      <c r="I99" s="156"/>
      <c r="J99" s="156"/>
      <c r="K99" s="155"/>
      <c r="L99" s="80" t="str">
        <f>IF(K99&gt;0,"N/A",IF(SUM(F99:J99)=0,"",SUM(F99:J99)))</f>
        <v/>
      </c>
    </row>
    <row r="100" spans="1:15" ht="29.4" customHeight="1" x14ac:dyDescent="0.3">
      <c r="A100" s="414"/>
      <c r="B100" s="417"/>
      <c r="C100" s="419"/>
      <c r="D100" s="168" t="s">
        <v>101</v>
      </c>
      <c r="E100" s="158"/>
      <c r="F100" s="157"/>
      <c r="G100" s="156"/>
      <c r="H100" s="156"/>
      <c r="I100" s="156"/>
      <c r="J100" s="156"/>
      <c r="K100" s="155"/>
      <c r="L100" s="80" t="str">
        <f>IF(K100&gt;0,"N/A",IF(SUM(F100:J100)=0,"",SUM(F100:J100)))</f>
        <v/>
      </c>
    </row>
    <row r="101" spans="1:15" ht="41.85" customHeight="1" thickBot="1" x14ac:dyDescent="0.35">
      <c r="A101" s="414"/>
      <c r="B101" s="417"/>
      <c r="C101" s="419"/>
      <c r="D101" s="168" t="s">
        <v>207</v>
      </c>
      <c r="E101" s="158"/>
      <c r="F101" s="169"/>
      <c r="G101" s="156"/>
      <c r="H101" s="156"/>
      <c r="I101" s="156"/>
      <c r="J101" s="156"/>
      <c r="K101" s="155"/>
      <c r="L101" s="80" t="str">
        <f>IF(K101&gt;0,"N/A",IF(SUM(F101:J101)=0,"",SUM(F101:J101)))</f>
        <v/>
      </c>
    </row>
    <row r="102" spans="1:15" ht="15.6" customHeight="1" thickBot="1" x14ac:dyDescent="0.35">
      <c r="A102" s="414"/>
      <c r="B102" s="417"/>
      <c r="C102" s="396"/>
      <c r="D102" s="153" t="s">
        <v>100</v>
      </c>
      <c r="E102" s="133">
        <f>SUMIF(L97:L101,100,E97:E101)</f>
        <v>0</v>
      </c>
      <c r="F102" s="134" t="str">
        <f>IFERROR(IF($E102=0,(SUM(F97:F101)/COUNTIF($L97:$L101,100)),(SUMPRODUCT(F97:F101,$E97:$E101)/$E102)),"")</f>
        <v/>
      </c>
      <c r="G102" s="134" t="str">
        <f>IFERROR(IF($E102=0,(SUM(G97:G101)/COUNTIF($L97:$L101,100)),(SUMPRODUCT(G97:G101,$E97:$E101)/$E102)),"")</f>
        <v/>
      </c>
      <c r="H102" s="134" t="str">
        <f>IFERROR(IF($E102=0,(SUM(H97:H101)/COUNTIF($L97:$L101,100)),(SUMPRODUCT(H97:H101,$E97:$E101)/$E102)),"")</f>
        <v/>
      </c>
      <c r="I102" s="134" t="str">
        <f>IFERROR(IF($E102=0,(SUM(I97:I101)/COUNTIF($L97:$L101,100)),(SUMPRODUCT(I97:I101,$E97:$E101)/$E102)),"")</f>
        <v/>
      </c>
      <c r="J102" s="134" t="str">
        <f>IFERROR(IF($E102=0,(SUM(J97:J101)/COUNTIF($L97:$L101,100)),(SUMPRODUCT(J97:J101,$E97:$E101)/$E102)),"")</f>
        <v/>
      </c>
      <c r="K102" s="277" t="str">
        <f>IFERROR((COUNT(K97:K101)/(COUNTA(L97:L101)-COUNTBLANK(L97:L101))*100),"")</f>
        <v/>
      </c>
      <c r="L102" s="152">
        <f>SUM(F102:J102)</f>
        <v>0</v>
      </c>
    </row>
    <row r="103" spans="1:15" ht="15.6" customHeight="1" thickBot="1" x14ac:dyDescent="0.35">
      <c r="A103" s="414"/>
      <c r="B103" s="418"/>
      <c r="C103" s="397"/>
      <c r="D103" s="153" t="s">
        <v>378</v>
      </c>
      <c r="E103" s="135" t="str">
        <f>IFERROR(ROUND((F102/100*1+G102/100*2+H102/100*3+I102/100*4+J102/100*5),0),"")</f>
        <v/>
      </c>
      <c r="F103" s="398">
        <f>IF(E103=1,"Very Good",IF(E103=2,"Good",IF(E103=3,"Fair",IF(E103=4,"Poor",IF(E103=5,"Very Poor",0)))))</f>
        <v>0</v>
      </c>
      <c r="G103" s="399"/>
      <c r="H103" s="399"/>
      <c r="I103" s="399"/>
      <c r="J103" s="399"/>
      <c r="K103" s="399"/>
      <c r="L103" s="400"/>
    </row>
    <row r="104" spans="1:15" ht="107.4" customHeight="1" x14ac:dyDescent="0.3">
      <c r="A104" s="414"/>
      <c r="B104" s="416" t="s">
        <v>57</v>
      </c>
      <c r="C104" s="420" t="s">
        <v>99</v>
      </c>
      <c r="D104" s="168" t="s">
        <v>186</v>
      </c>
      <c r="E104" s="158"/>
      <c r="F104" s="157"/>
      <c r="G104" s="156"/>
      <c r="H104" s="156"/>
      <c r="I104" s="156"/>
      <c r="J104" s="156"/>
      <c r="K104" s="155"/>
      <c r="L104" s="80" t="str">
        <f>IF(K104&gt;0,"N/A",IF(SUM(F104:J104)=0,"",SUM(F104:J104)))</f>
        <v/>
      </c>
    </row>
    <row r="105" spans="1:15" ht="23.85" customHeight="1" thickBot="1" x14ac:dyDescent="0.35">
      <c r="A105" s="414"/>
      <c r="B105" s="417"/>
      <c r="C105" s="421"/>
      <c r="D105" s="258" t="s">
        <v>327</v>
      </c>
      <c r="E105" s="158"/>
      <c r="F105" s="157"/>
      <c r="G105" s="156"/>
      <c r="H105" s="156"/>
      <c r="I105" s="156"/>
      <c r="J105" s="156"/>
      <c r="K105" s="155"/>
      <c r="L105" s="80" t="str">
        <f>IF(K105&gt;0,"N/A",IF(SUM(F105:J105)=0,"",SUM(F105:J105)))</f>
        <v/>
      </c>
    </row>
    <row r="106" spans="1:15" ht="15.6" customHeight="1" thickBot="1" x14ac:dyDescent="0.35">
      <c r="A106" s="414"/>
      <c r="B106" s="417"/>
      <c r="C106" s="396"/>
      <c r="D106" s="153" t="s">
        <v>98</v>
      </c>
      <c r="E106" s="133">
        <f>SUMIF(L104:L105,100,E104:E105)</f>
        <v>0</v>
      </c>
      <c r="F106" s="134" t="str">
        <f>IFERROR(IF($E106=0,(SUM(F104:F105)/COUNTIF($L104:$L105,100)),(SUMPRODUCT(F104:F105,$E104:$E105)/$E106)),"")</f>
        <v/>
      </c>
      <c r="G106" s="134" t="str">
        <f t="shared" ref="G106" si="10">IFERROR(IF($E106=0,(SUM(G104:G105)/COUNTIF($L104:$L105,100)),(SUMPRODUCT(G104:G105,$E104:$E105)/$E106)),"")</f>
        <v/>
      </c>
      <c r="H106" s="134" t="str">
        <f t="shared" ref="H106:J106" si="11">IFERROR(IF($E106=0,(SUM(H104:H105)/COUNTIF($L104:$L105,100)),(SUMPRODUCT(H104:H105,$E104:$E105)/$E106)),"")</f>
        <v/>
      </c>
      <c r="I106" s="134" t="str">
        <f t="shared" si="11"/>
        <v/>
      </c>
      <c r="J106" s="134" t="str">
        <f t="shared" si="11"/>
        <v/>
      </c>
      <c r="K106" s="277" t="str">
        <f>IFERROR((COUNT(K104:K105)/(COUNTA(L104:L105)-COUNTBLANK(L104:L105))*100),"")</f>
        <v/>
      </c>
      <c r="L106" s="152">
        <f>SUM(F106:J106)</f>
        <v>0</v>
      </c>
    </row>
    <row r="107" spans="1:15" ht="15.6" customHeight="1" thickBot="1" x14ac:dyDescent="0.35">
      <c r="A107" s="414"/>
      <c r="B107" s="418"/>
      <c r="C107" s="397"/>
      <c r="D107" s="153" t="s">
        <v>379</v>
      </c>
      <c r="E107" s="135" t="str">
        <f>IFERROR(ROUND((F106/100*1+G106/100*2+H106/100*3+I106/100*4+J106/100*5),0),"")</f>
        <v/>
      </c>
      <c r="F107" s="398">
        <f>IF(E107=1,"Very Good",IF(E107=2,"Good",IF(E107=3,"Fair",IF(E107=4,"Poor",IF(E107=5,"Very Poor",0)))))</f>
        <v>0</v>
      </c>
      <c r="G107" s="399"/>
      <c r="H107" s="399"/>
      <c r="I107" s="399"/>
      <c r="J107" s="399"/>
      <c r="K107" s="399"/>
      <c r="L107" s="400"/>
    </row>
    <row r="108" spans="1:15" ht="64.8" customHeight="1" x14ac:dyDescent="0.3">
      <c r="A108" s="414"/>
      <c r="B108" s="416" t="s">
        <v>60</v>
      </c>
      <c r="C108" s="264" t="s">
        <v>283</v>
      </c>
      <c r="D108" s="181" t="s">
        <v>187</v>
      </c>
      <c r="E108" s="213"/>
      <c r="F108" s="183"/>
      <c r="G108" s="182"/>
      <c r="H108" s="182"/>
      <c r="I108" s="182"/>
      <c r="J108" s="182"/>
      <c r="K108" s="265"/>
      <c r="L108" s="82" t="str">
        <f>IF(K108&gt;0,"N/A",IF(SUM(F108:J108)=0,"",SUM(F108:J108)))</f>
        <v/>
      </c>
      <c r="O108" s="163"/>
    </row>
    <row r="109" spans="1:15" ht="64.8" customHeight="1" thickBot="1" x14ac:dyDescent="0.35">
      <c r="A109" s="414"/>
      <c r="B109" s="417"/>
      <c r="C109" s="289" t="s">
        <v>280</v>
      </c>
      <c r="D109" s="260" t="s">
        <v>96</v>
      </c>
      <c r="E109" s="167"/>
      <c r="F109" s="215"/>
      <c r="G109" s="261"/>
      <c r="H109" s="261"/>
      <c r="I109" s="261"/>
      <c r="J109" s="261"/>
      <c r="K109" s="164"/>
      <c r="L109" s="82" t="str">
        <f>IF(K109&gt;0,"N/A",IF(SUM(F109:J109)=0,"",SUM(F109:J109)))</f>
        <v/>
      </c>
      <c r="O109" s="163"/>
    </row>
    <row r="110" spans="1:15" ht="15" customHeight="1" thickBot="1" x14ac:dyDescent="0.35">
      <c r="A110" s="414"/>
      <c r="B110" s="417"/>
      <c r="C110" s="396"/>
      <c r="D110" s="153" t="s">
        <v>97</v>
      </c>
      <c r="E110" s="133">
        <f>SUMIF(L108:L109,100,E108:E109)</f>
        <v>0</v>
      </c>
      <c r="F110" s="134" t="str">
        <f>IFERROR(IF($E110=0,(SUM(F108:F109)/COUNTIF($L108:$L109,100)),(SUMPRODUCT(F108:F109,$E108:$E109)/$E110)),"")</f>
        <v/>
      </c>
      <c r="G110" s="134" t="str">
        <f>IFERROR(IF($E110=0,(SUM(G108:G109)/COUNTIF($L108:$L109,100)),(SUMPRODUCT(G108:G109,$E108:$E109)/$E110)),"")</f>
        <v/>
      </c>
      <c r="H110" s="134" t="str">
        <f>IFERROR(IF($E110=0,(SUM(H108:H109)/COUNTIF($L108:$L109,100)),(SUMPRODUCT(H108:H109,$E108:$E109)/$E110)),"")</f>
        <v/>
      </c>
      <c r="I110" s="134" t="str">
        <f>IFERROR(IF($E110=0,(SUM(I108:I109)/COUNTIF($L108:$L109,100)),(SUMPRODUCT(I108:I109,$E108:$E109)/$E110)),"")</f>
        <v/>
      </c>
      <c r="J110" s="134" t="str">
        <f>IFERROR(IF($E110=0,(SUM(J108:J109)/COUNTIF($L108:$L109,100)),(SUMPRODUCT(J108:J109,$E108:$E109)/$E110)),"")</f>
        <v/>
      </c>
      <c r="K110" s="277" t="str">
        <f>IFERROR((COUNT(K108:K109)/(COUNTA(L108:L109)-COUNTBLANK(L108:L109))*100),"")</f>
        <v/>
      </c>
      <c r="L110" s="152">
        <f>SUM(F110:J110)</f>
        <v>0</v>
      </c>
    </row>
    <row r="111" spans="1:15" ht="15" customHeight="1" thickBot="1" x14ac:dyDescent="0.35">
      <c r="A111" s="414"/>
      <c r="B111" s="418"/>
      <c r="C111" s="397"/>
      <c r="D111" s="153" t="s">
        <v>380</v>
      </c>
      <c r="E111" s="135" t="str">
        <f>IFERROR(ROUND((F110/100*1+G110/100*2+H110/100*3+I110/100*4+J110/100*5),0),"")</f>
        <v/>
      </c>
      <c r="F111" s="398">
        <f>IF(E111=1,"Very Good",IF(E111=2,"Good",IF(E111=3,"Fair",IF(E111=4,"Poor",IF(E111=5,"Very Poor",0)))))</f>
        <v>0</v>
      </c>
      <c r="G111" s="399"/>
      <c r="H111" s="399"/>
      <c r="I111" s="399"/>
      <c r="J111" s="399"/>
      <c r="K111" s="399"/>
      <c r="L111" s="400"/>
    </row>
    <row r="112" spans="1:15" ht="51.6" customHeight="1" x14ac:dyDescent="0.3">
      <c r="A112" s="414"/>
      <c r="B112" s="401" t="s">
        <v>61</v>
      </c>
      <c r="C112" s="195" t="s">
        <v>281</v>
      </c>
      <c r="D112" s="162" t="s">
        <v>291</v>
      </c>
      <c r="E112" s="158"/>
      <c r="F112" s="161"/>
      <c r="G112" s="160"/>
      <c r="H112" s="160"/>
      <c r="I112" s="160"/>
      <c r="J112" s="160"/>
      <c r="K112" s="155"/>
      <c r="L112" s="81" t="str">
        <f>IF(K112&gt;0,"N/A",IF(SUM(F112:J112)=0,"",SUM(F112:J112)))</f>
        <v/>
      </c>
    </row>
    <row r="113" spans="1:14" ht="39.75" customHeight="1" thickBot="1" x14ac:dyDescent="0.35">
      <c r="A113" s="414"/>
      <c r="B113" s="402"/>
      <c r="C113" s="290" t="s">
        <v>282</v>
      </c>
      <c r="D113" s="162" t="s">
        <v>288</v>
      </c>
      <c r="E113" s="158"/>
      <c r="F113" s="157"/>
      <c r="G113" s="156"/>
      <c r="H113" s="156"/>
      <c r="I113" s="156"/>
      <c r="J113" s="156"/>
      <c r="K113" s="155"/>
      <c r="L113" s="80" t="str">
        <f>IF(K113&gt;0,"N/A",IF(SUM(F113:J113)=0,"",SUM(F113:J113)))</f>
        <v/>
      </c>
    </row>
    <row r="114" spans="1:14" ht="15.6" customHeight="1" thickBot="1" x14ac:dyDescent="0.35">
      <c r="A114" s="414"/>
      <c r="B114" s="402"/>
      <c r="C114" s="396"/>
      <c r="D114" s="320" t="s">
        <v>95</v>
      </c>
      <c r="E114" s="133">
        <f>SUMIF(L112:L113,100,E112:E113)</f>
        <v>0</v>
      </c>
      <c r="F114" s="134" t="str">
        <f>IFERROR(IF($E114=0,(SUM(F112:F113)/COUNTIF($L112:$L113,100)),(SUMPRODUCT(F112:F113,$E112:$E113)/$E114)),"")</f>
        <v/>
      </c>
      <c r="G114" s="134" t="str">
        <f>IFERROR(IF($E114=0,(SUM(G112:G113)/COUNTIF($L112:$L113,100)),(SUMPRODUCT(G112:G113,$E112:$E113)/$E114)),"")</f>
        <v/>
      </c>
      <c r="H114" s="134" t="str">
        <f>IFERROR(IF($E114=0,(SUM(H112:H113)/COUNTIF($L112:$L113,100)),(SUMPRODUCT(H112:H113,$E112:$E113)/$E114)),"")</f>
        <v/>
      </c>
      <c r="I114" s="134" t="str">
        <f>IFERROR(IF($E114=0,(SUM(I112:I113)/COUNTIF($L112:$L113,100)),(SUMPRODUCT(I112:I113,$E112:$E113)/$E114)),"")</f>
        <v/>
      </c>
      <c r="J114" s="134" t="str">
        <f>IFERROR(IF($E114=0,(SUM(J112:J113)/COUNTIF($L112:$L113,100)),(SUMPRODUCT(J112:J113,$E112:$E113)/$E114)),"")</f>
        <v/>
      </c>
      <c r="K114" s="277" t="str">
        <f>IFERROR((COUNT(K112:K113)/(COUNTA(L112:L113)-COUNTBLANK(L112:L113))*100),"")</f>
        <v/>
      </c>
      <c r="L114" s="152">
        <f>SUM(F114:J114)</f>
        <v>0</v>
      </c>
    </row>
    <row r="115" spans="1:14" ht="15" customHeight="1" thickBot="1" x14ac:dyDescent="0.35">
      <c r="A115" s="415"/>
      <c r="B115" s="403"/>
      <c r="C115" s="397"/>
      <c r="D115" s="320" t="s">
        <v>381</v>
      </c>
      <c r="E115" s="135" t="str">
        <f>IFERROR(ROUND((F114/100*1+G114/100*2+H114/100*3+I114/100*4+J114/100*5),0),"")</f>
        <v/>
      </c>
      <c r="F115" s="398">
        <f>IF(E115=1,"Very Good",IF(E115=2,"Good",IF(E115=3,"Fair",IF(E115=4,"Poor",IF(E115=5,"Very Poor",0)))))</f>
        <v>0</v>
      </c>
      <c r="G115" s="399"/>
      <c r="H115" s="399"/>
      <c r="I115" s="399"/>
      <c r="J115" s="399"/>
      <c r="K115" s="399"/>
      <c r="L115" s="400"/>
    </row>
    <row r="116" spans="1:14" ht="15.6" customHeight="1" thickBot="1" x14ac:dyDescent="0.35">
      <c r="A116" s="404" t="s">
        <v>208</v>
      </c>
      <c r="B116" s="405"/>
      <c r="C116" s="405"/>
      <c r="D116" s="406"/>
      <c r="E116" s="278" t="str">
        <f>IFERROR(ROUND(((F116/100*COUNT($L3:$L7,$L10:$L11,$L14:$L15,$L18:$L22,$L25:$L26,$L29,$L33:$L37,$L40:$L41,$L44:$L48,$L51:$L52,$L55:$L59,$L62:$L63,$L66:$L69,$L72:$L73,$L76:$L79,$L82:$L83,$L86:$L89,$L92:$L94,$L97:$L101,$L104:$L105,$L108:$L109,$L112:$L113))*1+(G116/100*COUNT($L3:$L7,$L10:$L11,$L14:$L15,$L18:$L22,$L25:$L26,$L29,$L33:$L37,$L40:$L41,$L44:$L48,$L51:$L52,$L55:$L59,$L62:$L63,$L66:$L69,$L72:$L73,$L76:$L79,$L82:$L83,$L86:$L89,$L92:$L94,$L97:$L101,$L104:$L105,$L108:$L109,$L112:$L113))*2+(H116/100*COUNT($L3:$L7,$L10:$L11,$L14:$L15,$L18:$L22,$L25:$L26,$L29,$L33:$L37,$L40:$L41,$L44:$L48,$L51:$L52,$L55:$L59,$L62:$L63,$L66:$L69,$L72:$L73,$L76:$L79,$L82:$L83,$L86:$L89,$L92:$L94,$L97:$L101,$L104:$L105,$L108:$L109,$L112:$L113))*3+(I116/100*COUNT($L3:$L7,$L10:$L11,$L14:$L15,$L18:$L22,$L25:$L26,$L29,$L33:$L37,$L40:$L41,$L44:$L48,$L51:$L52,$L55:$L59,$L62:$L63,$L66:$L69,$L72:$L73,$L76:$L79,$L82:$L83,$L86:$L89,$L92:$L94,$L97:$L101,$L104:$L105,$L108:$L109,$L112:$L113))*4+(J116/100*COUNT($L3:$L7,$L10:$L11,$L14:$L15,$L18:$L22,$L25:$L26,$L29,$L33:$L37,$L40:$L41,$L44:$L48,$L51:$L52,$L55:$L59,$L62:$L63,$L66:$L69,$L72:$L73,$L76:$L79,$L82:$L83,$L86:$L89,$L92:$L94,$L97:$L101,$L104:$L105,$L108:$L109,$L112:$L113))*5)/COUNT($L3:$L7,$L10:$L11,$L14:$L15,$L18:$L22,$L25:$L26,$L29,$L33:$L37,$L40:$L41,$L44:$L48,$L51:$L52,$L55:$L59,$L62:$L63,$L66:$L69,$L72:$L73,$L76:$L79,$L82:$L83,$L86:$L89,$L92:$L94,$L97:$L101,$L104:$L105,$L108:$L109,$L112:$L113),0),"")</f>
        <v/>
      </c>
      <c r="F116" s="134" t="str">
        <f>IFERROR(SUM(F3:F7,F10:F11,F14:F15,F18:F22,F25:F26,F29:F30,F33:F37,F40:F41,F44:F48,F51:F52,F55:F59,F62:F63,F66:F69,F72:F73,F76:F79,F82:F83,F86:F89,F92:F94,F97:F101,F104:F105,F108:F109,F112:F113)/COUNT($L3:$L7,$L10:$L11,$L14:$L15,$L18:$L22,$L25:$L26,$L29:$L30,$L33:$L37,$L40:$L41,$L44:$L48,$L51:$L52,$L55:$L59,$L62:$L63,$L66:$L69,$L72:$L73,$L76:$L79,$L82:$L83,$L86:$L89,$L92:$L94,$L97:$L101,$L104:$L105,$L108:$L109,$L112:$L113),"")</f>
        <v/>
      </c>
      <c r="G116" s="134" t="str">
        <f t="shared" ref="G116:J116" si="12">IFERROR(SUM(G3:G7,G10:G11,G14:G15,G18:G22,G25:G26,G29:G30,G33:G37,G40:G41,G44:G48,G51:G52,G55:G59,G62:G63,G66:G69,G72:G73,G76:G79,G82:G83,G86:G89,G92:G94,G97:G101,G104:G105,G108:G109,G112:G113)/COUNT($L3:$L7,$L10:$L11,$L14:$L15,$L18:$L22,$L25:$L26,$L29:$L30,$L33:$L37,$L40:$L41,$L44:$L48,$L51:$L52,$L55:$L59,$L62:$L63,$L66:$L69,$L72:$L73,$L76:$L79,$L82:$L83,$L86:$L89,$L92:$L94,$L97:$L101,$L104:$L105,$L108:$L109,$L112:$L113),"")</f>
        <v/>
      </c>
      <c r="H116" s="134" t="str">
        <f t="shared" si="12"/>
        <v/>
      </c>
      <c r="I116" s="134" t="str">
        <f t="shared" si="12"/>
        <v/>
      </c>
      <c r="J116" s="134" t="str">
        <f t="shared" si="12"/>
        <v/>
      </c>
      <c r="K116" s="279">
        <f>IFERROR((COUNT(K3:K7,K10:K11,K14:K15,K18:K22,K25:K26,K29:K30,K33:K37,K40:K41,K44:K48,K51:K52,K55:K59,K62:K63,K66:K69,K72:K73,K76:K79,K82:K83,K86:K89,K92:K94,K97:K101,K104:K105,K108:K109,K112:K113)/(COUNTA($L3:$L7,$L10:$L11,$L14:$L15,$L18:$L22,$L25:$L26,$L29:$L30,$L33:$L37,$L40:$L41,$L44:$L48,$L51:$L52,$L55:$L59,$L62:$L63,$L66:$L69,$L72:$L73,$L76:$L79,$L82:$L83,$L86:$L89,$L92:$L94,$L97:$L101,$L104:$L105,$L108:$L109,$L112:$L113)-COUNTBLANK($L3:$L7)-COUNTBLANK($L10:$L11)-COUNTBLANK($L14:$L15)-COUNTBLANK($L18:$L22)-COUNTBLANK($L25:$L26)-COUNTBLANK($L29:$L30)-COUNTBLANK($L33:$L37)-COUNTBLANK($L40:$L41)-COUNTBLANK($L44:$L48)-COUNTBLANK($L51:$L52)-COUNTBLANK($L55:$L59)-COUNTBLANK($L62:$L63)-COUNTBLANK($L66:$L69)-COUNTBLANK($L72:$L73)-COUNTBLANK($L76:$L79)-COUNTBLANK($L82:$L83)-COUNTBLANK($L86:$L89)-COUNTBLANK($L92:$L94)-COUNTBLANK($L97:$L101)-COUNTBLANK($L104:$L105)-COUNTBLANK($L108:$L109)-COUNTBLANK($L112:$L113))*100),"")</f>
        <v>0</v>
      </c>
      <c r="L116" s="152">
        <f>SUM(F116:J116)</f>
        <v>0</v>
      </c>
    </row>
    <row r="117" spans="1:14" ht="15.6" customHeight="1" thickBot="1" x14ac:dyDescent="0.35">
      <c r="A117" s="407"/>
      <c r="B117" s="408"/>
      <c r="C117" s="408"/>
      <c r="D117" s="409"/>
      <c r="E117" s="410">
        <f>IF(E116=1,"Very Good",IF(E116=2,"Good",IF(E116=3,"Fair",IF(E116=4,"Poor",IF(E116=5,"Very Poor",0)))))</f>
        <v>0</v>
      </c>
      <c r="F117" s="411"/>
      <c r="G117" s="411"/>
      <c r="H117" s="411"/>
      <c r="I117" s="411"/>
      <c r="J117" s="411"/>
      <c r="K117" s="411"/>
      <c r="L117" s="412"/>
    </row>
    <row r="118" spans="1:14" x14ac:dyDescent="0.3">
      <c r="A118" s="130"/>
      <c r="B118" s="151"/>
    </row>
    <row r="119" spans="1:14" ht="30" customHeight="1" x14ac:dyDescent="0.3">
      <c r="A119" s="150" t="s">
        <v>94</v>
      </c>
      <c r="B119" s="390" t="s">
        <v>331</v>
      </c>
      <c r="C119" s="390"/>
      <c r="D119" s="390"/>
      <c r="E119" s="390"/>
      <c r="F119" s="390"/>
      <c r="G119" s="390"/>
      <c r="H119" s="390"/>
      <c r="I119" s="390"/>
      <c r="J119" s="390"/>
      <c r="K119" s="390"/>
      <c r="L119" s="390"/>
    </row>
    <row r="120" spans="1:14" ht="45.45" customHeight="1" x14ac:dyDescent="0.3">
      <c r="A120" s="149" t="s">
        <v>64</v>
      </c>
      <c r="B120" s="390" t="s">
        <v>93</v>
      </c>
      <c r="C120" s="390"/>
      <c r="D120" s="390"/>
      <c r="E120" s="390"/>
      <c r="F120" s="390"/>
      <c r="G120" s="390"/>
      <c r="H120" s="390"/>
      <c r="I120" s="390"/>
      <c r="J120" s="390"/>
      <c r="K120" s="390"/>
      <c r="L120" s="390"/>
      <c r="M120" s="137"/>
      <c r="N120" s="137"/>
    </row>
    <row r="121" spans="1:14" ht="14.4" customHeight="1" thickBot="1" x14ac:dyDescent="0.35">
      <c r="A121" s="149" t="s">
        <v>66</v>
      </c>
      <c r="B121" s="390" t="s">
        <v>332</v>
      </c>
      <c r="C121" s="390"/>
      <c r="D121" s="390"/>
      <c r="E121" s="390"/>
      <c r="F121" s="390"/>
      <c r="G121" s="390"/>
      <c r="H121" s="390"/>
      <c r="I121" s="390"/>
      <c r="J121" s="390"/>
      <c r="K121" s="390"/>
      <c r="L121" s="390"/>
      <c r="M121" s="137"/>
      <c r="N121" s="137"/>
    </row>
    <row r="122" spans="1:14" ht="30" customHeight="1" thickBot="1" x14ac:dyDescent="0.35">
      <c r="A122" s="149" t="s">
        <v>92</v>
      </c>
      <c r="B122" s="391" t="s">
        <v>333</v>
      </c>
      <c r="C122" s="392"/>
      <c r="D122" s="288"/>
      <c r="E122" s="288"/>
      <c r="F122" s="288"/>
      <c r="G122" s="288"/>
      <c r="H122" s="288"/>
      <c r="I122" s="288"/>
      <c r="J122" s="288"/>
      <c r="K122" s="288"/>
      <c r="L122" s="288"/>
      <c r="M122" s="137"/>
      <c r="N122" s="137"/>
    </row>
    <row r="123" spans="1:14" ht="15" thickBot="1" x14ac:dyDescent="0.35">
      <c r="A123" s="148"/>
      <c r="B123" s="393" t="s">
        <v>90</v>
      </c>
      <c r="C123" s="394"/>
      <c r="E123" s="164"/>
      <c r="M123" s="137"/>
      <c r="N123" s="137"/>
    </row>
    <row r="124" spans="1:14" x14ac:dyDescent="0.3">
      <c r="B124" s="147">
        <v>1</v>
      </c>
      <c r="C124" s="146" t="s">
        <v>89</v>
      </c>
      <c r="E124" s="164"/>
      <c r="M124" s="137"/>
      <c r="N124" s="137"/>
    </row>
    <row r="125" spans="1:14" x14ac:dyDescent="0.3">
      <c r="B125" s="145">
        <v>2</v>
      </c>
      <c r="C125" s="144" t="s">
        <v>88</v>
      </c>
      <c r="E125" s="164"/>
      <c r="M125" s="137"/>
      <c r="N125" s="137"/>
    </row>
    <row r="126" spans="1:14" x14ac:dyDescent="0.3">
      <c r="B126" s="145">
        <v>3</v>
      </c>
      <c r="C126" s="144" t="s">
        <v>87</v>
      </c>
      <c r="E126" s="164"/>
      <c r="M126" s="137"/>
      <c r="N126" s="137"/>
    </row>
    <row r="127" spans="1:14" x14ac:dyDescent="0.3">
      <c r="B127" s="145">
        <v>4</v>
      </c>
      <c r="C127" s="144" t="s">
        <v>86</v>
      </c>
      <c r="E127" s="164"/>
      <c r="M127" s="137"/>
      <c r="N127" s="137"/>
    </row>
    <row r="128" spans="1:14" ht="15" thickBot="1" x14ac:dyDescent="0.35">
      <c r="B128" s="143">
        <v>5</v>
      </c>
      <c r="C128" s="142" t="s">
        <v>85</v>
      </c>
      <c r="E128" s="164"/>
      <c r="M128" s="137"/>
      <c r="N128" s="137"/>
    </row>
    <row r="129" spans="1:14" x14ac:dyDescent="0.3">
      <c r="A129" s="228" t="s">
        <v>91</v>
      </c>
      <c r="B129" s="395" t="s">
        <v>334</v>
      </c>
      <c r="C129" s="395"/>
      <c r="D129" s="395"/>
      <c r="E129" s="395"/>
      <c r="F129" s="395"/>
      <c r="G129" s="395"/>
      <c r="H129" s="395"/>
      <c r="I129" s="395"/>
      <c r="J129" s="395"/>
      <c r="K129" s="395"/>
      <c r="L129" s="395"/>
      <c r="M129" s="137"/>
      <c r="N129" s="137"/>
    </row>
    <row r="130" spans="1:14" s="216" customFormat="1" ht="15" customHeight="1" x14ac:dyDescent="0.3">
      <c r="A130" s="141" t="s">
        <v>229</v>
      </c>
      <c r="B130" s="388" t="s">
        <v>173</v>
      </c>
      <c r="C130" s="388"/>
      <c r="D130" s="388"/>
      <c r="E130" s="388"/>
      <c r="F130" s="388"/>
      <c r="G130" s="388"/>
      <c r="H130" s="388"/>
      <c r="I130" s="388"/>
      <c r="J130" s="388"/>
      <c r="K130" s="388"/>
      <c r="L130" s="388"/>
      <c r="M130" s="198"/>
      <c r="N130" s="198"/>
    </row>
    <row r="131" spans="1:14" ht="14.4" customHeight="1" x14ac:dyDescent="0.3">
      <c r="A131" s="228" t="s">
        <v>335</v>
      </c>
      <c r="B131" s="389" t="s">
        <v>336</v>
      </c>
      <c r="C131" s="389"/>
      <c r="D131" s="389"/>
      <c r="E131" s="389"/>
      <c r="F131" s="389"/>
      <c r="G131" s="389"/>
      <c r="H131" s="389"/>
      <c r="I131" s="389"/>
      <c r="J131" s="389"/>
      <c r="K131" s="389"/>
      <c r="L131" s="389"/>
    </row>
  </sheetData>
  <sheetProtection sheet="1" formatCells="0" formatColumns="0" formatRows="0" insertColumns="0" insertRows="0" deleteColumns="0" deleteRows="0" autoFilter="0"/>
  <mergeCells count="106">
    <mergeCell ref="A1:A2"/>
    <mergeCell ref="B1:B2"/>
    <mergeCell ref="C1:C2"/>
    <mergeCell ref="D1:D2"/>
    <mergeCell ref="E1:E2"/>
    <mergeCell ref="F1:L1"/>
    <mergeCell ref="A18:A32"/>
    <mergeCell ref="B18:B24"/>
    <mergeCell ref="C18:C22"/>
    <mergeCell ref="C23:C24"/>
    <mergeCell ref="F24:L24"/>
    <mergeCell ref="B25:B28"/>
    <mergeCell ref="C25:C26"/>
    <mergeCell ref="A3:A17"/>
    <mergeCell ref="B3:B9"/>
    <mergeCell ref="C3:C7"/>
    <mergeCell ref="C8:C9"/>
    <mergeCell ref="F9:L9"/>
    <mergeCell ref="B10:B13"/>
    <mergeCell ref="C10:C11"/>
    <mergeCell ref="C12:C13"/>
    <mergeCell ref="F13:L13"/>
    <mergeCell ref="B14:B17"/>
    <mergeCell ref="C27:C28"/>
    <mergeCell ref="F28:L28"/>
    <mergeCell ref="B29:B32"/>
    <mergeCell ref="C29:C30"/>
    <mergeCell ref="C31:C32"/>
    <mergeCell ref="F32:L32"/>
    <mergeCell ref="C14:C15"/>
    <mergeCell ref="C16:C17"/>
    <mergeCell ref="F17:L17"/>
    <mergeCell ref="C44:C47"/>
    <mergeCell ref="C49:C50"/>
    <mergeCell ref="F50:L50"/>
    <mergeCell ref="B51:B54"/>
    <mergeCell ref="C53:C54"/>
    <mergeCell ref="F54:L54"/>
    <mergeCell ref="A33:A54"/>
    <mergeCell ref="B33:B39"/>
    <mergeCell ref="C33:C37"/>
    <mergeCell ref="C38:C39"/>
    <mergeCell ref="F39:L39"/>
    <mergeCell ref="B40:B43"/>
    <mergeCell ref="C40:C41"/>
    <mergeCell ref="C42:C43"/>
    <mergeCell ref="F43:L43"/>
    <mergeCell ref="B44:B50"/>
    <mergeCell ref="C66:C68"/>
    <mergeCell ref="C70:C71"/>
    <mergeCell ref="F71:L71"/>
    <mergeCell ref="B72:B75"/>
    <mergeCell ref="C74:C75"/>
    <mergeCell ref="F75:L75"/>
    <mergeCell ref="A55:A75"/>
    <mergeCell ref="B55:B61"/>
    <mergeCell ref="C55:C59"/>
    <mergeCell ref="C60:C61"/>
    <mergeCell ref="F61:L61"/>
    <mergeCell ref="B62:B65"/>
    <mergeCell ref="C62:C63"/>
    <mergeCell ref="C64:C65"/>
    <mergeCell ref="F65:L65"/>
    <mergeCell ref="B66:B71"/>
    <mergeCell ref="B108:B111"/>
    <mergeCell ref="C86:C88"/>
    <mergeCell ref="C90:C91"/>
    <mergeCell ref="F91:L91"/>
    <mergeCell ref="B92:B96"/>
    <mergeCell ref="C92:C93"/>
    <mergeCell ref="C95:C96"/>
    <mergeCell ref="F96:L96"/>
    <mergeCell ref="A76:A96"/>
    <mergeCell ref="B76:B81"/>
    <mergeCell ref="C76:C79"/>
    <mergeCell ref="C80:C81"/>
    <mergeCell ref="F81:L81"/>
    <mergeCell ref="B82:B85"/>
    <mergeCell ref="C82:C83"/>
    <mergeCell ref="C84:C85"/>
    <mergeCell ref="F85:L85"/>
    <mergeCell ref="B86:B91"/>
    <mergeCell ref="B130:L130"/>
    <mergeCell ref="B131:L131"/>
    <mergeCell ref="B119:L119"/>
    <mergeCell ref="B120:L120"/>
    <mergeCell ref="B121:L121"/>
    <mergeCell ref="B122:C122"/>
    <mergeCell ref="B123:C123"/>
    <mergeCell ref="B129:L129"/>
    <mergeCell ref="C110:C111"/>
    <mergeCell ref="F111:L111"/>
    <mergeCell ref="B112:B115"/>
    <mergeCell ref="C114:C115"/>
    <mergeCell ref="F115:L115"/>
    <mergeCell ref="A116:D117"/>
    <mergeCell ref="E117:L117"/>
    <mergeCell ref="A97:A115"/>
    <mergeCell ref="B97:B103"/>
    <mergeCell ref="C97:C101"/>
    <mergeCell ref="C102:C103"/>
    <mergeCell ref="F103:L103"/>
    <mergeCell ref="B104:B107"/>
    <mergeCell ref="C104:C105"/>
    <mergeCell ref="C106:C107"/>
    <mergeCell ref="F107:L107"/>
  </mergeCells>
  <conditionalFormatting sqref="L3:L7 L10:L11 L14:L15 L18:L22 L25:L26 L29:L30 L33:L37 L40:L41 L44:L48 L51:L52 L55:L59 L62:L63 L66:L69 L72:L73 L76:L79 L82:L83 L86:L89 L92:L94 L97:L101 L104:L105 L108:L109 L112:L113">
    <cfRule type="containsBlanks" dxfId="18" priority="6">
      <formula>LEN(TRIM(L3))=0</formula>
    </cfRule>
    <cfRule type="expression" dxfId="17" priority="7">
      <formula>OR(AND(L3&gt;0,L3&lt;100),L3="N/A",L3&gt;100)</formula>
    </cfRule>
  </conditionalFormatting>
  <conditionalFormatting sqref="F9 F13 F17 F24 F28 F32 F39 F43 F50 F54 F61 F65 F71 F75 F81 F85 F91 F96 F103 F107 F111 F115 E117">
    <cfRule type="containsText" dxfId="16" priority="1" operator="containsText" text="Fair">
      <formula>NOT(ISERROR(SEARCH("Fair",E9)))</formula>
    </cfRule>
    <cfRule type="containsText" dxfId="15" priority="2" operator="containsText" text="Very Poor">
      <formula>NOT(ISERROR(SEARCH("Very Poor",E9)))</formula>
    </cfRule>
    <cfRule type="containsText" dxfId="14" priority="3" operator="containsText" text="Poor">
      <formula>NOT(ISERROR(SEARCH("Poor",E9)))</formula>
    </cfRule>
    <cfRule type="containsText" dxfId="13" priority="4" operator="containsText" text="Very Good">
      <formula>NOT(ISERROR(SEARCH("Very Good",E9)))</formula>
    </cfRule>
    <cfRule type="containsText" dxfId="12" priority="5" operator="containsText" text="Good">
      <formula>NOT(ISERROR(SEARCH("Good",E9)))</formula>
    </cfRule>
  </conditionalFormatting>
  <dataValidations count="1">
    <dataValidation type="list" allowBlank="1" showInputMessage="1" showErrorMessage="1" sqref="E82:E83 E14:E15 E29:E30 E25:E26 E72:E73 E55:E59 E40:E41 E51:E52 E97:E101 E3:E7 E10:E11 E18:E22 E44:E48 E33:E37 E66:E69 E86:E89 E76:E79 E112:E113 E92:E94 E62:E63 E108:E109 E104:E105" xr:uid="{9E8637FF-78CF-4EFD-8C31-DB28C1F20C1D}">
      <formula1>"1,2,3,4,5"</formula1>
    </dataValidation>
  </dataValidations>
  <pageMargins left="0.23622047244094491" right="0.23622047244094491" top="0.74803149606299213" bottom="0.74803149606299213" header="0.31496062992125984" footer="0.31496062992125984"/>
  <pageSetup paperSize="3" scale="75" fitToHeight="0" orientation="portrait" horizontalDpi="4294967293" r:id="rId1"/>
  <headerFooter>
    <oddHeader>&amp;C&amp;"-,Bold"&amp;12Water Asset Class Performance Evaluation Matrix</oddHeader>
  </headerFooter>
  <rowBreaks count="1" manualBreakCount="1">
    <brk id="54"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20A09-EF50-4B69-AE10-DDE589729EA4}">
  <sheetPr>
    <tabColor theme="9"/>
    <pageSetUpPr fitToPage="1"/>
  </sheetPr>
  <dimension ref="A1:S114"/>
  <sheetViews>
    <sheetView zoomScale="60" zoomScaleNormal="60" workbookViewId="0">
      <pane ySplit="3" topLeftCell="A4" activePane="bottomLeft" state="frozen"/>
      <selection activeCell="A2" sqref="A2:A3"/>
      <selection pane="bottomLeft" activeCell="A2" sqref="A2:A3"/>
    </sheetView>
  </sheetViews>
  <sheetFormatPr defaultColWidth="8.77734375" defaultRowHeight="14.4" x14ac:dyDescent="0.3"/>
  <cols>
    <col min="1" max="1" width="20.6640625" style="136" customWidth="1"/>
    <col min="2" max="2" width="6.6640625" style="140" customWidth="1"/>
    <col min="3" max="3" width="45.5546875" style="139" customWidth="1"/>
    <col min="4" max="4" width="62.88671875" style="138" customWidth="1"/>
    <col min="5" max="5" width="12.77734375" style="138" customWidth="1"/>
    <col min="6" max="6" width="16.77734375" style="136" customWidth="1"/>
    <col min="7" max="7" width="4.77734375" style="136" customWidth="1"/>
    <col min="8" max="8" width="8.77734375" style="136"/>
    <col min="9" max="9" width="12.77734375" style="138" customWidth="1"/>
    <col min="10" max="10" width="16.77734375" style="136" customWidth="1"/>
    <col min="11" max="11" width="4.77734375" style="136" customWidth="1"/>
    <col min="12" max="12" width="8.77734375" style="136"/>
    <col min="13" max="13" width="12.77734375" style="138" customWidth="1"/>
    <col min="14" max="14" width="16.77734375" style="136" customWidth="1"/>
    <col min="15" max="15" width="4.77734375" style="136" customWidth="1"/>
    <col min="16" max="16" width="8.77734375" style="136"/>
    <col min="17" max="17" width="12.77734375" style="138" customWidth="1"/>
    <col min="18" max="18" width="16.77734375" style="136" customWidth="1"/>
    <col min="19" max="19" width="4.77734375" style="136" customWidth="1"/>
    <col min="20" max="16384" width="8.77734375" style="136"/>
  </cols>
  <sheetData>
    <row r="1" spans="1:19" ht="16.2" thickBot="1" x14ac:dyDescent="0.35">
      <c r="E1" s="442" t="s">
        <v>376</v>
      </c>
      <c r="F1" s="443"/>
      <c r="G1" s="444"/>
      <c r="I1" s="442" t="s">
        <v>376</v>
      </c>
      <c r="J1" s="443"/>
      <c r="K1" s="444"/>
      <c r="M1" s="442" t="s">
        <v>376</v>
      </c>
      <c r="N1" s="443"/>
      <c r="O1" s="444"/>
      <c r="Q1" s="442" t="s">
        <v>376</v>
      </c>
      <c r="R1" s="443"/>
      <c r="S1" s="444"/>
    </row>
    <row r="2" spans="1:19" ht="37.5" customHeight="1" x14ac:dyDescent="0.3">
      <c r="A2" s="353" t="s">
        <v>337</v>
      </c>
      <c r="B2" s="401" t="s">
        <v>69</v>
      </c>
      <c r="C2" s="353" t="s">
        <v>188</v>
      </c>
      <c r="D2" s="353" t="s">
        <v>189</v>
      </c>
      <c r="E2" s="353" t="s">
        <v>338</v>
      </c>
      <c r="F2" s="353" t="s">
        <v>339</v>
      </c>
      <c r="G2" s="440" t="s">
        <v>123</v>
      </c>
      <c r="H2" s="137"/>
      <c r="I2" s="353" t="s">
        <v>338</v>
      </c>
      <c r="J2" s="353" t="s">
        <v>339</v>
      </c>
      <c r="K2" s="440" t="s">
        <v>123</v>
      </c>
      <c r="M2" s="353" t="s">
        <v>338</v>
      </c>
      <c r="N2" s="353" t="s">
        <v>339</v>
      </c>
      <c r="O2" s="440" t="s">
        <v>123</v>
      </c>
      <c r="Q2" s="353" t="s">
        <v>338</v>
      </c>
      <c r="R2" s="353" t="s">
        <v>339</v>
      </c>
      <c r="S2" s="440" t="s">
        <v>123</v>
      </c>
    </row>
    <row r="3" spans="1:19" ht="69.75" customHeight="1" thickBot="1" x14ac:dyDescent="0.35">
      <c r="A3" s="358"/>
      <c r="B3" s="403"/>
      <c r="C3" s="358"/>
      <c r="D3" s="358"/>
      <c r="E3" s="358"/>
      <c r="F3" s="358"/>
      <c r="G3" s="441"/>
      <c r="H3" s="137"/>
      <c r="I3" s="358"/>
      <c r="J3" s="358"/>
      <c r="K3" s="441"/>
      <c r="M3" s="358"/>
      <c r="N3" s="358"/>
      <c r="O3" s="441"/>
      <c r="Q3" s="358"/>
      <c r="R3" s="358"/>
      <c r="S3" s="441"/>
    </row>
    <row r="4" spans="1:19" ht="21.9" customHeight="1" x14ac:dyDescent="0.3">
      <c r="A4" s="413" t="s">
        <v>122</v>
      </c>
      <c r="B4" s="401" t="s">
        <v>56</v>
      </c>
      <c r="C4" s="425" t="s">
        <v>268</v>
      </c>
      <c r="D4" s="170" t="s">
        <v>117</v>
      </c>
      <c r="E4" s="191"/>
      <c r="F4" s="179"/>
      <c r="G4" s="192" t="str">
        <f>IF(F4="Very Good",1,IF(F4="Good",2,IF(F4="Fair",3,IF(F4="Poor",4,IF(F4="Very Poor",5,"")))))</f>
        <v/>
      </c>
      <c r="I4" s="191"/>
      <c r="J4" s="179"/>
      <c r="K4" s="192" t="str">
        <f>IF(J4="Very Good",1,IF(J4="Good",2,IF(J4="Fair",3,IF(J4="Poor",4,IF(J4="Very Poor",5,"")))))</f>
        <v/>
      </c>
      <c r="M4" s="191"/>
      <c r="N4" s="179"/>
      <c r="O4" s="192" t="str">
        <f>IF(N4="Very Good",1,IF(N4="Good",2,IF(N4="Fair",3,IF(N4="Poor",4,IF(N4="Very Poor",5,"")))))</f>
        <v/>
      </c>
      <c r="Q4" s="191"/>
      <c r="R4" s="179"/>
      <c r="S4" s="192" t="str">
        <f>IF(R4="Very Good",1,IF(R4="Good",2,IF(R4="Fair",3,IF(R4="Poor",4,IF(R4="Very Poor",5,"")))))</f>
        <v/>
      </c>
    </row>
    <row r="5" spans="1:19" ht="21.9" customHeight="1" x14ac:dyDescent="0.3">
      <c r="A5" s="414"/>
      <c r="B5" s="402"/>
      <c r="C5" s="424"/>
      <c r="D5" s="162" t="s">
        <v>190</v>
      </c>
      <c r="E5" s="191"/>
      <c r="F5" s="179"/>
      <c r="G5" s="192" t="str">
        <f t="shared" ref="G5:G8" si="0">IF(F5="Very Good",1,IF(F5="Good",2,IF(F5="Fair",3,IF(F5="Poor",4,IF(F5="Very Poor",5,"")))))</f>
        <v/>
      </c>
      <c r="I5" s="191"/>
      <c r="J5" s="179"/>
      <c r="K5" s="192" t="str">
        <f t="shared" ref="K5:K8" si="1">IF(J5="Very Good",1,IF(J5="Good",2,IF(J5="Fair",3,IF(J5="Poor",4,IF(J5="Very Poor",5,"")))))</f>
        <v/>
      </c>
      <c r="M5" s="191"/>
      <c r="N5" s="179"/>
      <c r="O5" s="192" t="str">
        <f t="shared" ref="O5:O8" si="2">IF(N5="Very Good",1,IF(N5="Good",2,IF(N5="Fair",3,IF(N5="Poor",4,IF(N5="Very Poor",5,"")))))</f>
        <v/>
      </c>
      <c r="Q5" s="191"/>
      <c r="R5" s="179"/>
      <c r="S5" s="192" t="str">
        <f t="shared" ref="S5:S8" si="3">IF(R5="Very Good",1,IF(R5="Good",2,IF(R5="Fair",3,IF(R5="Poor",4,IF(R5="Very Poor",5,"")))))</f>
        <v/>
      </c>
    </row>
    <row r="6" spans="1:19" ht="37.5" customHeight="1" x14ac:dyDescent="0.3">
      <c r="A6" s="414"/>
      <c r="B6" s="402"/>
      <c r="C6" s="430"/>
      <c r="D6" s="168" t="s">
        <v>116</v>
      </c>
      <c r="E6" s="191"/>
      <c r="F6" s="179"/>
      <c r="G6" s="192" t="str">
        <f t="shared" si="0"/>
        <v/>
      </c>
      <c r="I6" s="191"/>
      <c r="J6" s="179"/>
      <c r="K6" s="192" t="str">
        <f t="shared" si="1"/>
        <v/>
      </c>
      <c r="M6" s="191"/>
      <c r="N6" s="179"/>
      <c r="O6" s="192" t="str">
        <f t="shared" si="2"/>
        <v/>
      </c>
      <c r="Q6" s="191"/>
      <c r="R6" s="179"/>
      <c r="S6" s="192" t="str">
        <f t="shared" si="3"/>
        <v/>
      </c>
    </row>
    <row r="7" spans="1:19" ht="39.15" customHeight="1" x14ac:dyDescent="0.3">
      <c r="A7" s="414"/>
      <c r="B7" s="402"/>
      <c r="C7" s="430"/>
      <c r="D7" s="168" t="s">
        <v>121</v>
      </c>
      <c r="E7" s="191"/>
      <c r="F7" s="179"/>
      <c r="G7" s="192" t="str">
        <f t="shared" si="0"/>
        <v/>
      </c>
      <c r="I7" s="191"/>
      <c r="J7" s="179"/>
      <c r="K7" s="192" t="str">
        <f t="shared" si="1"/>
        <v/>
      </c>
      <c r="M7" s="191"/>
      <c r="N7" s="179"/>
      <c r="O7" s="192" t="str">
        <f t="shared" si="2"/>
        <v/>
      </c>
      <c r="Q7" s="191"/>
      <c r="R7" s="179"/>
      <c r="S7" s="192" t="str">
        <f t="shared" si="3"/>
        <v/>
      </c>
    </row>
    <row r="8" spans="1:19" ht="37.200000000000003" customHeight="1" thickBot="1" x14ac:dyDescent="0.35">
      <c r="A8" s="414"/>
      <c r="B8" s="402"/>
      <c r="C8" s="431"/>
      <c r="D8" s="159" t="s">
        <v>119</v>
      </c>
      <c r="E8" s="191"/>
      <c r="F8" s="158"/>
      <c r="G8" s="192" t="str">
        <f t="shared" si="0"/>
        <v/>
      </c>
      <c r="I8" s="191"/>
      <c r="J8" s="158"/>
      <c r="K8" s="192" t="str">
        <f t="shared" si="1"/>
        <v/>
      </c>
      <c r="M8" s="191"/>
      <c r="N8" s="158"/>
      <c r="O8" s="192" t="str">
        <f t="shared" si="2"/>
        <v/>
      </c>
      <c r="Q8" s="191"/>
      <c r="R8" s="158"/>
      <c r="S8" s="192" t="str">
        <f t="shared" si="3"/>
        <v/>
      </c>
    </row>
    <row r="9" spans="1:19" ht="15.6" customHeight="1" thickBot="1" x14ac:dyDescent="0.35">
      <c r="A9" s="414"/>
      <c r="B9" s="403"/>
      <c r="C9" s="154"/>
      <c r="D9" s="153" t="s">
        <v>191</v>
      </c>
      <c r="E9" s="193">
        <f>SUMIF(G4:G8,"&gt;0",E4:E8)</f>
        <v>0</v>
      </c>
      <c r="F9" s="135" t="str">
        <f>IF(G9=1,"Very Good",IF(G9=2,"Good",IF(G9=3,"Fair",IF(G9=4,"Poor",IF(G9=5,"Very Poor","")))))</f>
        <v/>
      </c>
      <c r="G9" s="152" t="str">
        <f>IFERROR(ROUND(IFERROR(IF(E9=0,(AVERAGEIF(G4:G8,"&gt;0")),(SUMPRODUCT(G4:G8,E4:E8)/E9)),""),0),"")</f>
        <v/>
      </c>
      <c r="I9" s="193">
        <f>SUMIF(K4:K8,"&gt;0",I4:I8)</f>
        <v>0</v>
      </c>
      <c r="J9" s="135" t="str">
        <f>IF(K9=1,"Very Good",IF(K9=2,"Good",IF(K9=3,"Fair",IF(K9=4,"Poor",IF(K9=5,"Very Poor","")))))</f>
        <v/>
      </c>
      <c r="K9" s="152" t="str">
        <f>IFERROR(ROUND(IFERROR(IF(I9=0,(AVERAGEIF(K4:K8,"&gt;0")),(SUMPRODUCT(K4:K8,I4:I8)/I9)),""),0),"")</f>
        <v/>
      </c>
      <c r="M9" s="193">
        <f>SUMIF(O4:O8,"&gt;0",M4:M8)</f>
        <v>0</v>
      </c>
      <c r="N9" s="135" t="str">
        <f>IF(O9=1,"Very Good",IF(O9=2,"Good",IF(O9=3,"Fair",IF(O9=4,"Poor",IF(O9=5,"Very Poor","")))))</f>
        <v/>
      </c>
      <c r="O9" s="152" t="str">
        <f>IFERROR(ROUND(IFERROR(IF(M9=0,(AVERAGEIF(O4:O8,"&gt;0")),(SUMPRODUCT(O4:O8,M4:M8)/M9)),""),0),"")</f>
        <v/>
      </c>
      <c r="Q9" s="193">
        <f>SUMIF(S4:S8,"&gt;0",Q4:Q8)</f>
        <v>0</v>
      </c>
      <c r="R9" s="135" t="str">
        <f>IF(S9=1,"Very Good",IF(S9=2,"Good",IF(S9=3,"Fair",IF(S9=4,"Poor",IF(S9=5,"Very Poor","")))))</f>
        <v/>
      </c>
      <c r="S9" s="152" t="str">
        <f>IFERROR(ROUND(IFERROR(IF(Q9=0,(AVERAGEIF(S4:S8,"&gt;0")),(SUMPRODUCT(S4:S8,Q4:Q8)/Q9)),""),0),"")</f>
        <v/>
      </c>
    </row>
    <row r="10" spans="1:19" ht="93" customHeight="1" x14ac:dyDescent="0.3">
      <c r="A10" s="414"/>
      <c r="B10" s="401" t="s">
        <v>57</v>
      </c>
      <c r="C10" s="420" t="s">
        <v>99</v>
      </c>
      <c r="D10" s="168" t="s">
        <v>115</v>
      </c>
      <c r="E10" s="191"/>
      <c r="F10" s="158"/>
      <c r="G10" s="192" t="str">
        <f>IF(F10="Very Good",1,IF(F10="Good",2,IF(F10="Fair",3,IF(F10="Poor",4,IF(F10="Very Poor",5,"")))))</f>
        <v/>
      </c>
      <c r="I10" s="191"/>
      <c r="J10" s="158"/>
      <c r="K10" s="192" t="str">
        <f>IF(J10="Very Good",1,IF(J10="Good",2,IF(J10="Fair",3,IF(J10="Poor",4,IF(J10="Very Poor",5,"")))))</f>
        <v/>
      </c>
      <c r="M10" s="191"/>
      <c r="N10" s="158"/>
      <c r="O10" s="192" t="str">
        <f>IF(N10="Very Good",1,IF(N10="Good",2,IF(N10="Fair",3,IF(N10="Poor",4,IF(N10="Very Poor",5,"")))))</f>
        <v/>
      </c>
      <c r="Q10" s="191"/>
      <c r="R10" s="158"/>
      <c r="S10" s="192" t="str">
        <f>IF(R10="Very Good",1,IF(R10="Good",2,IF(R10="Fair",3,IF(R10="Poor",4,IF(R10="Very Poor",5,"")))))</f>
        <v/>
      </c>
    </row>
    <row r="11" spans="1:19" ht="23.1" customHeight="1" thickBot="1" x14ac:dyDescent="0.35">
      <c r="A11" s="414"/>
      <c r="B11" s="402"/>
      <c r="C11" s="421"/>
      <c r="D11" s="258" t="s">
        <v>327</v>
      </c>
      <c r="E11" s="191"/>
      <c r="F11" s="158"/>
      <c r="G11" s="192" t="str">
        <f>IF(F11="Very Good",1,IF(F11="Good",2,IF(F11="Fair",3,IF(F11="Poor",4,IF(F11="Very Poor",5,"")))))</f>
        <v/>
      </c>
      <c r="I11" s="191"/>
      <c r="J11" s="158"/>
      <c r="K11" s="192" t="str">
        <f>IF(J11="Very Good",1,IF(J11="Good",2,IF(J11="Fair",3,IF(J11="Poor",4,IF(J11="Very Poor",5,"")))))</f>
        <v/>
      </c>
      <c r="M11" s="191"/>
      <c r="N11" s="158"/>
      <c r="O11" s="192" t="str">
        <f>IF(N11="Very Good",1,IF(N11="Good",2,IF(N11="Fair",3,IF(N11="Poor",4,IF(N11="Very Poor",5,"")))))</f>
        <v/>
      </c>
      <c r="Q11" s="191"/>
      <c r="R11" s="158"/>
      <c r="S11" s="192" t="str">
        <f>IF(R11="Very Good",1,IF(R11="Good",2,IF(R11="Fair",3,IF(R11="Poor",4,IF(R11="Very Poor",5,"")))))</f>
        <v/>
      </c>
    </row>
    <row r="12" spans="1:19" ht="15" customHeight="1" thickBot="1" x14ac:dyDescent="0.35">
      <c r="A12" s="414"/>
      <c r="B12" s="403"/>
      <c r="C12" s="176"/>
      <c r="D12" s="153" t="s">
        <v>192</v>
      </c>
      <c r="E12" s="193">
        <f>SUMIF(G10:G11,"&gt;0",E10:E11)</f>
        <v>0</v>
      </c>
      <c r="F12" s="135" t="str">
        <f>IF(G12=1,"Very Good",IF(G12=2,"Good",IF(G12=3,"Fair",IF(G12=4,"Poor",IF(G12=5,"Very Poor","")))))</f>
        <v/>
      </c>
      <c r="G12" s="152" t="str">
        <f>IFERROR(ROUND(IFERROR(IF(E12=0,(AVERAGEIF(G10:G11,"&gt;0")),(SUMPRODUCT(G10:G11,E10:E11)/E12)),""),0),"")</f>
        <v/>
      </c>
      <c r="H12" s="137"/>
      <c r="I12" s="193">
        <f>SUMIF(K10:K11,"&gt;0",I10:I11)</f>
        <v>0</v>
      </c>
      <c r="J12" s="135" t="str">
        <f>IF(K12=1,"Very Good",IF(K12=2,"Good",IF(K12=3,"Fair",IF(K12=4,"Poor",IF(K12=5,"Very Poor","")))))</f>
        <v/>
      </c>
      <c r="K12" s="152" t="str">
        <f>IFERROR(ROUND(IFERROR(IF(I12=0,(AVERAGEIF(K10:K11,"&gt;0")),(SUMPRODUCT(K10:K11,I10:I11)/I12)),""),0),"")</f>
        <v/>
      </c>
      <c r="M12" s="193">
        <f>SUMIF(O10:O11,"&gt;0",M10:M11)</f>
        <v>0</v>
      </c>
      <c r="N12" s="135" t="str">
        <f>IF(O12=1,"Very Good",IF(O12=2,"Good",IF(O12=3,"Fair",IF(O12=4,"Poor",IF(O12=5,"Very Poor","")))))</f>
        <v/>
      </c>
      <c r="O12" s="152" t="str">
        <f>IFERROR(ROUND(IFERROR(IF(M12=0,(AVERAGEIF(O10:O11,"&gt;0")),(SUMPRODUCT(O10:O11,M10:M11)/M12)),""),0),"")</f>
        <v/>
      </c>
      <c r="Q12" s="193">
        <f>SUMIF(S10:S11,"&gt;0",Q10:Q11)</f>
        <v>0</v>
      </c>
      <c r="R12" s="135" t="str">
        <f>IF(S12=1,"Very Good",IF(S12=2,"Good",IF(S12=3,"Fair",IF(S12=4,"Poor",IF(S12=5,"Very Poor","")))))</f>
        <v/>
      </c>
      <c r="S12" s="152" t="str">
        <f>IFERROR(ROUND(IFERROR(IF(Q12=0,(AVERAGEIF(S10:S11,"&gt;0")),(SUMPRODUCT(S10:S11,Q10:Q11)/Q12)),""),0),"")</f>
        <v/>
      </c>
    </row>
    <row r="13" spans="1:19" ht="56.4" customHeight="1" x14ac:dyDescent="0.3">
      <c r="A13" s="414"/>
      <c r="B13" s="401" t="s">
        <v>60</v>
      </c>
      <c r="C13" s="420" t="s">
        <v>283</v>
      </c>
      <c r="D13" s="181" t="s">
        <v>193</v>
      </c>
      <c r="E13" s="191"/>
      <c r="F13" s="179"/>
      <c r="G13" s="192" t="str">
        <f t="shared" ref="G13:G14" si="4">IF(F13="Very Good",1,IF(F13="Good",2,IF(F13="Fair",3,IF(F13="Poor",4,IF(F13="Very Poor",5,"")))))</f>
        <v/>
      </c>
      <c r="I13" s="191"/>
      <c r="J13" s="179"/>
      <c r="K13" s="192" t="str">
        <f t="shared" ref="K13:K14" si="5">IF(J13="Very Good",1,IF(J13="Good",2,IF(J13="Fair",3,IF(J13="Poor",4,IF(J13="Very Poor",5,"")))))</f>
        <v/>
      </c>
      <c r="M13" s="191"/>
      <c r="N13" s="179"/>
      <c r="O13" s="192" t="str">
        <f t="shared" ref="O13:O14" si="6">IF(N13="Very Good",1,IF(N13="Good",2,IF(N13="Fair",3,IF(N13="Poor",4,IF(N13="Very Poor",5,"")))))</f>
        <v/>
      </c>
      <c r="Q13" s="191"/>
      <c r="R13" s="179"/>
      <c r="S13" s="192" t="str">
        <f t="shared" ref="S13:S14" si="7">IF(R13="Very Good",1,IF(R13="Good",2,IF(R13="Fair",3,IF(R13="Poor",4,IF(R13="Very Poor",5,"")))))</f>
        <v/>
      </c>
    </row>
    <row r="14" spans="1:19" ht="23.85" customHeight="1" thickBot="1" x14ac:dyDescent="0.35">
      <c r="A14" s="414"/>
      <c r="B14" s="402"/>
      <c r="C14" s="421"/>
      <c r="D14" s="194" t="s">
        <v>194</v>
      </c>
      <c r="E14" s="191"/>
      <c r="F14" s="158"/>
      <c r="G14" s="192" t="str">
        <f t="shared" si="4"/>
        <v/>
      </c>
      <c r="I14" s="191"/>
      <c r="J14" s="158"/>
      <c r="K14" s="192" t="str">
        <f t="shared" si="5"/>
        <v/>
      </c>
      <c r="M14" s="191"/>
      <c r="N14" s="158"/>
      <c r="O14" s="192" t="str">
        <f t="shared" si="6"/>
        <v/>
      </c>
      <c r="Q14" s="191"/>
      <c r="R14" s="158"/>
      <c r="S14" s="192" t="str">
        <f t="shared" si="7"/>
        <v/>
      </c>
    </row>
    <row r="15" spans="1:19" ht="15" customHeight="1" thickBot="1" x14ac:dyDescent="0.35">
      <c r="A15" s="415"/>
      <c r="B15" s="403"/>
      <c r="C15" s="176"/>
      <c r="D15" s="153" t="s">
        <v>195</v>
      </c>
      <c r="E15" s="193">
        <f>SUMIF(G13:G14,"&gt;0",E13:E14)</f>
        <v>0</v>
      </c>
      <c r="F15" s="135" t="str">
        <f>IF(G15=1,"Very Good",IF(G15=2,"Good",IF(G15=3,"Fair",IF(G15=4,"Poor",IF(G15=5,"Very Poor","")))))</f>
        <v/>
      </c>
      <c r="G15" s="152" t="str">
        <f>IFERROR(ROUND(IFERROR(IF(E15=0,(AVERAGEIF(G13:G14,"&gt;0")),(SUMPRODUCT(G13:G14,E13:E14)/E15)),""),0),"")</f>
        <v/>
      </c>
      <c r="H15" s="137"/>
      <c r="I15" s="193">
        <f>SUMIF(K13:K14,"&gt;0",I13:I14)</f>
        <v>0</v>
      </c>
      <c r="J15" s="135" t="str">
        <f>IF(K15=1,"Very Good",IF(K15=2,"Good",IF(K15=3,"Fair",IF(K15=4,"Poor",IF(K15=5,"Very Poor","")))))</f>
        <v/>
      </c>
      <c r="K15" s="152" t="str">
        <f>IFERROR(ROUND(IFERROR(IF(I15=0,(AVERAGEIF(K13:K14,"&gt;0")),(SUMPRODUCT(K13:K14,I13:I14)/I15)),""),0),"")</f>
        <v/>
      </c>
      <c r="M15" s="193">
        <f>SUMIF(O13:O14,"&gt;0",M13:M14)</f>
        <v>0</v>
      </c>
      <c r="N15" s="135" t="str">
        <f>IF(O15=1,"Very Good",IF(O15=2,"Good",IF(O15=3,"Fair",IF(O15=4,"Poor",IF(O15=5,"Very Poor","")))))</f>
        <v/>
      </c>
      <c r="O15" s="152" t="str">
        <f>IFERROR(ROUND(IFERROR(IF(M15=0,(AVERAGEIF(O13:O14,"&gt;0")),(SUMPRODUCT(O13:O14,M13:M14)/M15)),""),0),"")</f>
        <v/>
      </c>
      <c r="Q15" s="193">
        <f>SUMIF(S13:S14,"&gt;0",Q13:Q14)</f>
        <v>0</v>
      </c>
      <c r="R15" s="135" t="str">
        <f>IF(S15=1,"Very Good",IF(S15=2,"Good",IF(S15=3,"Fair",IF(S15=4,"Poor",IF(S15=5,"Very Poor","")))))</f>
        <v/>
      </c>
      <c r="S15" s="152" t="str">
        <f>IFERROR(ROUND(IFERROR(IF(Q15=0,(AVERAGEIF(S13:S14,"&gt;0")),(SUMPRODUCT(S13:S14,Q13:Q14)/Q15)),""),0),"")</f>
        <v/>
      </c>
    </row>
    <row r="16" spans="1:19" ht="14.4" customHeight="1" x14ac:dyDescent="0.3">
      <c r="A16" s="413" t="s">
        <v>120</v>
      </c>
      <c r="B16" s="401" t="s">
        <v>56</v>
      </c>
      <c r="C16" s="427" t="s">
        <v>268</v>
      </c>
      <c r="D16" s="170" t="s">
        <v>117</v>
      </c>
      <c r="E16" s="191"/>
      <c r="F16" s="179"/>
      <c r="G16" s="192" t="str">
        <f t="shared" ref="G16:G20" si="8">IF(F16="Very Good",1,IF(F16="Good",2,IF(F16="Fair",3,IF(F16="Poor",4,IF(F16="Very Poor",5,"")))))</f>
        <v/>
      </c>
      <c r="I16" s="191"/>
      <c r="J16" s="179"/>
      <c r="K16" s="192" t="str">
        <f t="shared" ref="K16:K20" si="9">IF(J16="Very Good",1,IF(J16="Good",2,IF(J16="Fair",3,IF(J16="Poor",4,IF(J16="Very Poor",5,"")))))</f>
        <v/>
      </c>
      <c r="M16" s="191"/>
      <c r="N16" s="179"/>
      <c r="O16" s="192" t="str">
        <f t="shared" ref="O16:O20" si="10">IF(N16="Very Good",1,IF(N16="Good",2,IF(N16="Fair",3,IF(N16="Poor",4,IF(N16="Very Poor",5,"")))))</f>
        <v/>
      </c>
      <c r="Q16" s="191"/>
      <c r="R16" s="179"/>
      <c r="S16" s="192" t="str">
        <f t="shared" ref="S16:S20" si="11">IF(R16="Very Good",1,IF(R16="Good",2,IF(R16="Fair",3,IF(R16="Poor",4,IF(R16="Very Poor",5,"")))))</f>
        <v/>
      </c>
    </row>
    <row r="17" spans="1:19" x14ac:dyDescent="0.3">
      <c r="A17" s="414"/>
      <c r="B17" s="402"/>
      <c r="C17" s="428"/>
      <c r="D17" s="168" t="s">
        <v>190</v>
      </c>
      <c r="E17" s="191"/>
      <c r="F17" s="179"/>
      <c r="G17" s="192" t="str">
        <f t="shared" si="8"/>
        <v/>
      </c>
      <c r="I17" s="191"/>
      <c r="J17" s="179"/>
      <c r="K17" s="192" t="str">
        <f t="shared" si="9"/>
        <v/>
      </c>
      <c r="M17" s="191"/>
      <c r="N17" s="179"/>
      <c r="O17" s="192" t="str">
        <f t="shared" si="10"/>
        <v/>
      </c>
      <c r="Q17" s="191"/>
      <c r="R17" s="179"/>
      <c r="S17" s="192" t="str">
        <f t="shared" si="11"/>
        <v/>
      </c>
    </row>
    <row r="18" spans="1:19" ht="30" customHeight="1" x14ac:dyDescent="0.3">
      <c r="A18" s="414"/>
      <c r="B18" s="402"/>
      <c r="C18" s="428"/>
      <c r="D18" s="168" t="s">
        <v>116</v>
      </c>
      <c r="E18" s="191"/>
      <c r="F18" s="179"/>
      <c r="G18" s="192" t="str">
        <f t="shared" si="8"/>
        <v/>
      </c>
      <c r="I18" s="191"/>
      <c r="J18" s="179"/>
      <c r="K18" s="192" t="str">
        <f t="shared" si="9"/>
        <v/>
      </c>
      <c r="M18" s="191"/>
      <c r="N18" s="179"/>
      <c r="O18" s="192" t="str">
        <f t="shared" si="10"/>
        <v/>
      </c>
      <c r="Q18" s="191"/>
      <c r="R18" s="179"/>
      <c r="S18" s="192" t="str">
        <f t="shared" si="11"/>
        <v/>
      </c>
    </row>
    <row r="19" spans="1:19" ht="30" customHeight="1" x14ac:dyDescent="0.3">
      <c r="A19" s="414"/>
      <c r="B19" s="402"/>
      <c r="C19" s="428"/>
      <c r="D19" s="168" t="s">
        <v>121</v>
      </c>
      <c r="E19" s="191"/>
      <c r="F19" s="179"/>
      <c r="G19" s="192" t="str">
        <f t="shared" si="8"/>
        <v/>
      </c>
      <c r="I19" s="191"/>
      <c r="J19" s="179"/>
      <c r="K19" s="192" t="str">
        <f t="shared" si="9"/>
        <v/>
      </c>
      <c r="M19" s="191"/>
      <c r="N19" s="179"/>
      <c r="O19" s="192" t="str">
        <f t="shared" si="10"/>
        <v/>
      </c>
      <c r="Q19" s="191"/>
      <c r="R19" s="179"/>
      <c r="S19" s="192" t="str">
        <f t="shared" si="11"/>
        <v/>
      </c>
    </row>
    <row r="20" spans="1:19" ht="45.45" customHeight="1" thickBot="1" x14ac:dyDescent="0.35">
      <c r="A20" s="414"/>
      <c r="B20" s="402"/>
      <c r="C20" s="429"/>
      <c r="D20" s="168" t="s">
        <v>119</v>
      </c>
      <c r="E20" s="191"/>
      <c r="F20" s="158"/>
      <c r="G20" s="192" t="str">
        <f t="shared" si="8"/>
        <v/>
      </c>
      <c r="I20" s="191"/>
      <c r="J20" s="158"/>
      <c r="K20" s="192" t="str">
        <f t="shared" si="9"/>
        <v/>
      </c>
      <c r="M20" s="191"/>
      <c r="N20" s="158"/>
      <c r="O20" s="192" t="str">
        <f t="shared" si="10"/>
        <v/>
      </c>
      <c r="Q20" s="191"/>
      <c r="R20" s="158"/>
      <c r="S20" s="192" t="str">
        <f t="shared" si="11"/>
        <v/>
      </c>
    </row>
    <row r="21" spans="1:19" ht="15.6" customHeight="1" thickBot="1" x14ac:dyDescent="0.35">
      <c r="A21" s="414"/>
      <c r="B21" s="403"/>
      <c r="C21" s="154"/>
      <c r="D21" s="153" t="s">
        <v>191</v>
      </c>
      <c r="E21" s="193">
        <f>SUMIF(G16:G20,"&gt;0",E16:E20)</f>
        <v>0</v>
      </c>
      <c r="F21" s="135" t="str">
        <f>IF(G21=1,"Very Good",IF(G21=2,"Good",IF(G21=3,"Fair",IF(G21=4,"Poor",IF(G21=5,"Very Poor","")))))</f>
        <v/>
      </c>
      <c r="G21" s="152" t="str">
        <f>IFERROR(ROUND(IFERROR(IF(E21=0,(AVERAGEIF(G16:G20,"&gt;0")),(SUMPRODUCT(G16:G20,E16:E20)/E21)),""),0),"")</f>
        <v/>
      </c>
      <c r="I21" s="193">
        <f>SUMIF(K16:K20,"&gt;0",I16:I20)</f>
        <v>0</v>
      </c>
      <c r="J21" s="135" t="str">
        <f>IF(K21=1,"Very Good",IF(K21=2,"Good",IF(K21=3,"Fair",IF(K21=4,"Poor",IF(K21=5,"Very Poor","")))))</f>
        <v/>
      </c>
      <c r="K21" s="152" t="str">
        <f>IFERROR(ROUND(IFERROR(IF(I21=0,(AVERAGEIF(K16:K20,"&gt;0")),(SUMPRODUCT(K16:K20,I16:I20)/I21)),""),0),"")</f>
        <v/>
      </c>
      <c r="M21" s="193">
        <f>SUMIF(O16:O20,"&gt;0",M16:M20)</f>
        <v>0</v>
      </c>
      <c r="N21" s="135" t="str">
        <f>IF(O21=1,"Very Good",IF(O21=2,"Good",IF(O21=3,"Fair",IF(O21=4,"Poor",IF(O21=5,"Very Poor","")))))</f>
        <v/>
      </c>
      <c r="O21" s="152" t="str">
        <f>IFERROR(ROUND(IFERROR(IF(M21=0,(AVERAGEIF(O16:O20,"&gt;0")),(SUMPRODUCT(O16:O20,M16:M20)/M21)),""),0),"")</f>
        <v/>
      </c>
      <c r="Q21" s="193">
        <f>SUMIF(S16:S20,"&gt;0",Q16:Q20)</f>
        <v>0</v>
      </c>
      <c r="R21" s="135" t="str">
        <f>IF(S21=1,"Very Good",IF(S21=2,"Good",IF(S21=3,"Fair",IF(S21=4,"Poor",IF(S21=5,"Very Poor","")))))</f>
        <v/>
      </c>
      <c r="S21" s="152" t="str">
        <f>IFERROR(ROUND(IFERROR(IF(Q21=0,(AVERAGEIF(S16:S20,"&gt;0")),(SUMPRODUCT(S16:S20,Q16:Q20)/Q21)),""),0),"")</f>
        <v/>
      </c>
    </row>
    <row r="22" spans="1:19" ht="93" customHeight="1" x14ac:dyDescent="0.3">
      <c r="A22" s="414"/>
      <c r="B22" s="401" t="s">
        <v>57</v>
      </c>
      <c r="C22" s="420" t="s">
        <v>99</v>
      </c>
      <c r="D22" s="168" t="s">
        <v>115</v>
      </c>
      <c r="E22" s="191"/>
      <c r="F22" s="158"/>
      <c r="G22" s="192" t="str">
        <f>IF(F22="Very Good",1,IF(F22="Good",2,IF(F22="Fair",3,IF(F22="Poor",4,IF(F22="Very Poor",5,"")))))</f>
        <v/>
      </c>
      <c r="I22" s="191"/>
      <c r="J22" s="158"/>
      <c r="K22" s="192" t="str">
        <f>IF(J22="Very Good",1,IF(J22="Good",2,IF(J22="Fair",3,IF(J22="Poor",4,IF(J22="Very Poor",5,"")))))</f>
        <v/>
      </c>
      <c r="M22" s="191"/>
      <c r="N22" s="158"/>
      <c r="O22" s="192" t="str">
        <f>IF(N22="Very Good",1,IF(N22="Good",2,IF(N22="Fair",3,IF(N22="Poor",4,IF(N22="Very Poor",5,"")))))</f>
        <v/>
      </c>
      <c r="Q22" s="191"/>
      <c r="R22" s="158"/>
      <c r="S22" s="192" t="str">
        <f>IF(R22="Very Good",1,IF(R22="Good",2,IF(R22="Fair",3,IF(R22="Poor",4,IF(R22="Very Poor",5,"")))))</f>
        <v/>
      </c>
    </row>
    <row r="23" spans="1:19" ht="23.1" customHeight="1" thickBot="1" x14ac:dyDescent="0.35">
      <c r="A23" s="414"/>
      <c r="B23" s="402"/>
      <c r="C23" s="421"/>
      <c r="D23" s="258" t="s">
        <v>327</v>
      </c>
      <c r="E23" s="191"/>
      <c r="F23" s="158"/>
      <c r="G23" s="192" t="str">
        <f>IF(F23="Very Good",1,IF(F23="Good",2,IF(F23="Fair",3,IF(F23="Poor",4,IF(F23="Very Poor",5,"")))))</f>
        <v/>
      </c>
      <c r="I23" s="191"/>
      <c r="J23" s="158"/>
      <c r="K23" s="192" t="str">
        <f>IF(J23="Very Good",1,IF(J23="Good",2,IF(J23="Fair",3,IF(J23="Poor",4,IF(J23="Very Poor",5,"")))))</f>
        <v/>
      </c>
      <c r="M23" s="191"/>
      <c r="N23" s="158"/>
      <c r="O23" s="192" t="str">
        <f>IF(N23="Very Good",1,IF(N23="Good",2,IF(N23="Fair",3,IF(N23="Poor",4,IF(N23="Very Poor",5,"")))))</f>
        <v/>
      </c>
      <c r="Q23" s="191"/>
      <c r="R23" s="158"/>
      <c r="S23" s="192" t="str">
        <f>IF(R23="Very Good",1,IF(R23="Good",2,IF(R23="Fair",3,IF(R23="Poor",4,IF(R23="Very Poor",5,"")))))</f>
        <v/>
      </c>
    </row>
    <row r="24" spans="1:19" ht="15" customHeight="1" thickBot="1" x14ac:dyDescent="0.35">
      <c r="A24" s="414"/>
      <c r="B24" s="403"/>
      <c r="C24" s="176"/>
      <c r="D24" s="153" t="s">
        <v>192</v>
      </c>
      <c r="E24" s="193">
        <f>SUMIF(G22:G23,"&gt;0",E22:E23)</f>
        <v>0</v>
      </c>
      <c r="F24" s="135" t="str">
        <f>IF(G24=1,"Very Good",IF(G24=2,"Good",IF(G24=3,"Fair",IF(G24=4,"Poor",IF(G24=5,"Very Poor","")))))</f>
        <v/>
      </c>
      <c r="G24" s="152" t="str">
        <f>IFERROR(ROUND(IFERROR(IF(E24=0,(AVERAGEIF(G22:G23,"&gt;0")),(SUMPRODUCT(G22:G23,E22:E23)/E24)),""),0),"")</f>
        <v/>
      </c>
      <c r="H24" s="137"/>
      <c r="I24" s="193">
        <f>SUMIF(K22:K23,"&gt;0",I22:I23)</f>
        <v>0</v>
      </c>
      <c r="J24" s="135" t="str">
        <f>IF(K24=1,"Very Good",IF(K24=2,"Good",IF(K24=3,"Fair",IF(K24=4,"Poor",IF(K24=5,"Very Poor","")))))</f>
        <v/>
      </c>
      <c r="K24" s="152" t="str">
        <f>IFERROR(ROUND(IFERROR(IF(I24=0,(AVERAGEIF(K22:K23,"&gt;0")),(SUMPRODUCT(K22:K23,I22:I23)/I24)),""),0),"")</f>
        <v/>
      </c>
      <c r="M24" s="193">
        <f>SUMIF(O22:O23,"&gt;0",M22:M23)</f>
        <v>0</v>
      </c>
      <c r="N24" s="135" t="str">
        <f>IF(O24=1,"Very Good",IF(O24=2,"Good",IF(O24=3,"Fair",IF(O24=4,"Poor",IF(O24=5,"Very Poor","")))))</f>
        <v/>
      </c>
      <c r="O24" s="152" t="str">
        <f>IFERROR(ROUND(IFERROR(IF(M24=0,(AVERAGEIF(O22:O23,"&gt;0")),(SUMPRODUCT(O22:O23,M22:M23)/M24)),""),0),"")</f>
        <v/>
      </c>
      <c r="Q24" s="193">
        <f>SUMIF(S22:S23,"&gt;0",Q22:Q23)</f>
        <v>0</v>
      </c>
      <c r="R24" s="135" t="str">
        <f>IF(S24=1,"Very Good",IF(S24=2,"Good",IF(S24=3,"Fair",IF(S24=4,"Poor",IF(S24=5,"Very Poor","")))))</f>
        <v/>
      </c>
      <c r="S24" s="152" t="str">
        <f>IFERROR(ROUND(IFERROR(IF(Q24=0,(AVERAGEIF(S22:S23,"&gt;0")),(SUMPRODUCT(S22:S23,Q22:Q23)/Q24)),""),0),"")</f>
        <v/>
      </c>
    </row>
    <row r="25" spans="1:19" ht="56.4" customHeight="1" thickBot="1" x14ac:dyDescent="0.35">
      <c r="A25" s="414"/>
      <c r="B25" s="401" t="s">
        <v>60</v>
      </c>
      <c r="C25" s="180" t="s">
        <v>283</v>
      </c>
      <c r="D25" s="159" t="s">
        <v>193</v>
      </c>
      <c r="E25" s="191"/>
      <c r="F25" s="158"/>
      <c r="G25" s="192" t="str">
        <f>IF(F25="Very Good",1,IF(F25="Good",2,IF(F25="Fair",3,IF(F25="Poor",4,IF(F25="Very Poor",5,"")))))</f>
        <v/>
      </c>
      <c r="I25" s="191"/>
      <c r="J25" s="158"/>
      <c r="K25" s="192" t="str">
        <f>IF(J25="Very Good",1,IF(J25="Good",2,IF(J25="Fair",3,IF(J25="Poor",4,IF(J25="Very Poor",5,"")))))</f>
        <v/>
      </c>
      <c r="M25" s="191"/>
      <c r="N25" s="158"/>
      <c r="O25" s="192" t="str">
        <f>IF(N25="Very Good",1,IF(N25="Good",2,IF(N25="Fair",3,IF(N25="Poor",4,IF(N25="Very Poor",5,"")))))</f>
        <v/>
      </c>
      <c r="Q25" s="191"/>
      <c r="R25" s="158"/>
      <c r="S25" s="192" t="str">
        <f>IF(R25="Very Good",1,IF(R25="Good",2,IF(R25="Fair",3,IF(R25="Poor",4,IF(R25="Very Poor",5,"")))))</f>
        <v/>
      </c>
    </row>
    <row r="26" spans="1:19" ht="15" customHeight="1" thickBot="1" x14ac:dyDescent="0.35">
      <c r="A26" s="415"/>
      <c r="B26" s="403"/>
      <c r="C26" s="176"/>
      <c r="D26" s="153" t="s">
        <v>195</v>
      </c>
      <c r="E26" s="193">
        <f>SUMIF(G25,"&gt;0",E25)</f>
        <v>0</v>
      </c>
      <c r="F26" s="135" t="str">
        <f>IF(G26=1,"Very Good",IF(G26=2,"Good",IF(G26=3,"Fair",IF(G26=4,"Poor",IF(G26=5,"Very Poor","")))))</f>
        <v/>
      </c>
      <c r="G26" s="152" t="str">
        <f>IFERROR(ROUND(IFERROR(IF(E26=0,(AVERAGEIF(G25,"&gt;0")),(SUMPRODUCT(G25,E25)/E26)),""),0),"")</f>
        <v/>
      </c>
      <c r="H26" s="137"/>
      <c r="I26" s="193">
        <f>SUMIF(K25,"&gt;0",I25)</f>
        <v>0</v>
      </c>
      <c r="J26" s="135" t="str">
        <f>IF(K26=1,"Very Good",IF(K26=2,"Good",IF(K26=3,"Fair",IF(K26=4,"Poor",IF(K26=5,"Very Poor","")))))</f>
        <v/>
      </c>
      <c r="K26" s="152" t="str">
        <f>IFERROR(ROUND(IFERROR(IF(I26=0,(AVERAGEIF(K25,"&gt;0")),(SUMPRODUCT(K25,I25)/I26)),""),0),"")</f>
        <v/>
      </c>
      <c r="M26" s="193">
        <f>SUMIF(O25,"&gt;0",M25)</f>
        <v>0</v>
      </c>
      <c r="N26" s="135" t="str">
        <f>IF(O26=1,"Very Good",IF(O26=2,"Good",IF(O26=3,"Fair",IF(O26=4,"Poor",IF(O26=5,"Very Poor","")))))</f>
        <v/>
      </c>
      <c r="O26" s="152" t="str">
        <f>IFERROR(ROUND(IFERROR(IF(M26=0,(AVERAGEIF(O25,"&gt;0")),(SUMPRODUCT(O25,M25)/M26)),""),0),"")</f>
        <v/>
      </c>
      <c r="Q26" s="193">
        <f>SUMIF(S25,"&gt;0",Q25)</f>
        <v>0</v>
      </c>
      <c r="R26" s="135" t="str">
        <f>IF(S26=1,"Very Good",IF(S26=2,"Good",IF(S26=3,"Fair",IF(S26=4,"Poor",IF(S26=5,"Very Poor","")))))</f>
        <v/>
      </c>
      <c r="S26" s="152" t="str">
        <f>IFERROR(ROUND(IFERROR(IF(Q26=0,(AVERAGEIF(S25,"&gt;0")),(SUMPRODUCT(S25,Q25)/Q26)),""),0),"")</f>
        <v/>
      </c>
    </row>
    <row r="27" spans="1:19" ht="15.75" customHeight="1" x14ac:dyDescent="0.3">
      <c r="A27" s="413" t="s">
        <v>118</v>
      </c>
      <c r="B27" s="401" t="s">
        <v>56</v>
      </c>
      <c r="C27" s="419" t="s">
        <v>269</v>
      </c>
      <c r="D27" s="170" t="s">
        <v>117</v>
      </c>
      <c r="E27" s="191"/>
      <c r="F27" s="179"/>
      <c r="G27" s="192" t="str">
        <f t="shared" ref="G27:G31" si="12">IF(F27="Very Good",1,IF(F27="Good",2,IF(F27="Fair",3,IF(F27="Poor",4,IF(F27="Very Poor",5,"")))))</f>
        <v/>
      </c>
      <c r="I27" s="191"/>
      <c r="J27" s="179"/>
      <c r="K27" s="192" t="str">
        <f t="shared" ref="K27:K31" si="13">IF(J27="Very Good",1,IF(J27="Good",2,IF(J27="Fair",3,IF(J27="Poor",4,IF(J27="Very Poor",5,"")))))</f>
        <v/>
      </c>
      <c r="M27" s="191"/>
      <c r="N27" s="179"/>
      <c r="O27" s="192" t="str">
        <f t="shared" ref="O27:O31" si="14">IF(N27="Very Good",1,IF(N27="Good",2,IF(N27="Fair",3,IF(N27="Poor",4,IF(N27="Very Poor",5,"")))))</f>
        <v/>
      </c>
      <c r="Q27" s="191"/>
      <c r="R27" s="179"/>
      <c r="S27" s="192" t="str">
        <f t="shared" ref="S27:S31" si="15">IF(R27="Very Good",1,IF(R27="Good",2,IF(R27="Fair",3,IF(R27="Poor",4,IF(R27="Very Poor",5,"")))))</f>
        <v/>
      </c>
    </row>
    <row r="28" spans="1:19" ht="32.25" customHeight="1" x14ac:dyDescent="0.3">
      <c r="A28" s="414"/>
      <c r="B28" s="402"/>
      <c r="C28" s="419"/>
      <c r="D28" s="168" t="s">
        <v>116</v>
      </c>
      <c r="E28" s="191"/>
      <c r="F28" s="179"/>
      <c r="G28" s="192" t="str">
        <f t="shared" si="12"/>
        <v/>
      </c>
      <c r="I28" s="191"/>
      <c r="J28" s="179"/>
      <c r="K28" s="192" t="str">
        <f t="shared" si="13"/>
        <v/>
      </c>
      <c r="M28" s="191"/>
      <c r="N28" s="179"/>
      <c r="O28" s="192" t="str">
        <f t="shared" si="14"/>
        <v/>
      </c>
      <c r="Q28" s="191"/>
      <c r="R28" s="179"/>
      <c r="S28" s="192" t="str">
        <f t="shared" si="15"/>
        <v/>
      </c>
    </row>
    <row r="29" spans="1:19" ht="28.8" x14ac:dyDescent="0.3">
      <c r="A29" s="414"/>
      <c r="B29" s="402"/>
      <c r="C29" s="419"/>
      <c r="D29" s="168" t="s">
        <v>196</v>
      </c>
      <c r="E29" s="191"/>
      <c r="F29" s="179"/>
      <c r="G29" s="192" t="str">
        <f t="shared" si="12"/>
        <v/>
      </c>
      <c r="I29" s="191"/>
      <c r="J29" s="179"/>
      <c r="K29" s="192" t="str">
        <f t="shared" si="13"/>
        <v/>
      </c>
      <c r="M29" s="191"/>
      <c r="N29" s="179"/>
      <c r="O29" s="192" t="str">
        <f t="shared" si="14"/>
        <v/>
      </c>
      <c r="Q29" s="191"/>
      <c r="R29" s="179"/>
      <c r="S29" s="192" t="str">
        <f t="shared" si="15"/>
        <v/>
      </c>
    </row>
    <row r="30" spans="1:19" x14ac:dyDescent="0.3">
      <c r="A30" s="414"/>
      <c r="B30" s="402"/>
      <c r="C30" s="419"/>
      <c r="D30" s="168" t="s">
        <v>102</v>
      </c>
      <c r="E30" s="191"/>
      <c r="F30" s="179"/>
      <c r="G30" s="192" t="str">
        <f t="shared" si="12"/>
        <v/>
      </c>
      <c r="I30" s="191"/>
      <c r="J30" s="179"/>
      <c r="K30" s="192" t="str">
        <f t="shared" si="13"/>
        <v/>
      </c>
      <c r="M30" s="191"/>
      <c r="N30" s="179"/>
      <c r="O30" s="192" t="str">
        <f t="shared" si="14"/>
        <v/>
      </c>
      <c r="Q30" s="191"/>
      <c r="R30" s="179"/>
      <c r="S30" s="192" t="str">
        <f t="shared" si="15"/>
        <v/>
      </c>
    </row>
    <row r="31" spans="1:19" ht="75.599999999999994" customHeight="1" thickBot="1" x14ac:dyDescent="0.35">
      <c r="A31" s="414"/>
      <c r="B31" s="402"/>
      <c r="C31" s="419"/>
      <c r="D31" s="168" t="s">
        <v>197</v>
      </c>
      <c r="E31" s="191"/>
      <c r="F31" s="158"/>
      <c r="G31" s="192" t="str">
        <f t="shared" si="12"/>
        <v/>
      </c>
      <c r="I31" s="191"/>
      <c r="J31" s="158"/>
      <c r="K31" s="192" t="str">
        <f t="shared" si="13"/>
        <v/>
      </c>
      <c r="M31" s="191"/>
      <c r="N31" s="158"/>
      <c r="O31" s="192" t="str">
        <f t="shared" si="14"/>
        <v/>
      </c>
      <c r="Q31" s="191"/>
      <c r="R31" s="158"/>
      <c r="S31" s="192" t="str">
        <f t="shared" si="15"/>
        <v/>
      </c>
    </row>
    <row r="32" spans="1:19" ht="15.6" customHeight="1" thickBot="1" x14ac:dyDescent="0.35">
      <c r="A32" s="414"/>
      <c r="B32" s="403"/>
      <c r="C32" s="154"/>
      <c r="D32" s="153" t="s">
        <v>191</v>
      </c>
      <c r="E32" s="193">
        <f>SUMIF(G27:G31,"&gt;0",E27:E31)</f>
        <v>0</v>
      </c>
      <c r="F32" s="135" t="str">
        <f>IF(G32=1,"Very Good",IF(G32=2,"Good",IF(G32=3,"Fair",IF(G32=4,"Poor",IF(G32=5,"Very Poor","")))))</f>
        <v/>
      </c>
      <c r="G32" s="152" t="str">
        <f>IFERROR(ROUND(IFERROR(IF(E32=0,(AVERAGEIF(G27:G31,"&gt;0")),(SUMPRODUCT(G27:G31,E27:E31)/E32)),""),0),"")</f>
        <v/>
      </c>
      <c r="I32" s="193">
        <f>SUMIF(K27:K31,"&gt;0",I27:I31)</f>
        <v>0</v>
      </c>
      <c r="J32" s="135" t="str">
        <f>IF(K32=1,"Very Good",IF(K32=2,"Good",IF(K32=3,"Fair",IF(K32=4,"Poor",IF(K32=5,"Very Poor","")))))</f>
        <v/>
      </c>
      <c r="K32" s="152" t="str">
        <f>IFERROR(ROUND(IFERROR(IF(I32=0,(AVERAGEIF(K27:K31,"&gt;0")),(SUMPRODUCT(K27:K31,I27:I31)/I32)),""),0),"")</f>
        <v/>
      </c>
      <c r="M32" s="193">
        <f>SUMIF(O27:O31,"&gt;0",M27:M31)</f>
        <v>0</v>
      </c>
      <c r="N32" s="135" t="str">
        <f>IF(O32=1,"Very Good",IF(O32=2,"Good",IF(O32=3,"Fair",IF(O32=4,"Poor",IF(O32=5,"Very Poor","")))))</f>
        <v/>
      </c>
      <c r="O32" s="152" t="str">
        <f>IFERROR(ROUND(IFERROR(IF(M32=0,(AVERAGEIF(O27:O31,"&gt;0")),(SUMPRODUCT(O27:O31,M27:M31)/M32)),""),0),"")</f>
        <v/>
      </c>
      <c r="Q32" s="193">
        <f>SUMIF(S27:S31,"&gt;0",Q27:Q31)</f>
        <v>0</v>
      </c>
      <c r="R32" s="135" t="str">
        <f>IF(S32=1,"Very Good",IF(S32=2,"Good",IF(S32=3,"Fair",IF(S32=4,"Poor",IF(S32=5,"Very Poor","")))))</f>
        <v/>
      </c>
      <c r="S32" s="152" t="str">
        <f>IFERROR(ROUND(IFERROR(IF(Q32=0,(AVERAGEIF(S27:S31,"&gt;0")),(SUMPRODUCT(S27:S31,Q27:Q31)/Q32)),""),0),"")</f>
        <v/>
      </c>
    </row>
    <row r="33" spans="1:19" ht="90.6" customHeight="1" x14ac:dyDescent="0.3">
      <c r="A33" s="414"/>
      <c r="B33" s="401" t="s">
        <v>57</v>
      </c>
      <c r="C33" s="420" t="s">
        <v>99</v>
      </c>
      <c r="D33" s="168" t="s">
        <v>115</v>
      </c>
      <c r="E33" s="191"/>
      <c r="F33" s="158"/>
      <c r="G33" s="192" t="str">
        <f>IF(F33="Very Good",1,IF(F33="Good",2,IF(F33="Fair",3,IF(F33="Poor",4,IF(F33="Very Poor",5,"")))))</f>
        <v/>
      </c>
      <c r="I33" s="191"/>
      <c r="J33" s="158"/>
      <c r="K33" s="192" t="str">
        <f>IF(J33="Very Good",1,IF(J33="Good",2,IF(J33="Fair",3,IF(J33="Poor",4,IF(J33="Very Poor",5,"")))))</f>
        <v/>
      </c>
      <c r="M33" s="191"/>
      <c r="N33" s="158"/>
      <c r="O33" s="192" t="str">
        <f>IF(N33="Very Good",1,IF(N33="Good",2,IF(N33="Fair",3,IF(N33="Poor",4,IF(N33="Very Poor",5,"")))))</f>
        <v/>
      </c>
      <c r="Q33" s="191"/>
      <c r="R33" s="158"/>
      <c r="S33" s="192" t="str">
        <f>IF(R33="Very Good",1,IF(R33="Good",2,IF(R33="Fair",3,IF(R33="Poor",4,IF(R33="Very Poor",5,"")))))</f>
        <v/>
      </c>
    </row>
    <row r="34" spans="1:19" ht="23.1" customHeight="1" thickBot="1" x14ac:dyDescent="0.35">
      <c r="A34" s="414"/>
      <c r="B34" s="402"/>
      <c r="C34" s="421"/>
      <c r="D34" s="258" t="s">
        <v>327</v>
      </c>
      <c r="E34" s="191"/>
      <c r="F34" s="158"/>
      <c r="G34" s="192" t="str">
        <f>IF(F34="Very Good",1,IF(F34="Good",2,IF(F34="Fair",3,IF(F34="Poor",4,IF(F34="Very Poor",5,"")))))</f>
        <v/>
      </c>
      <c r="I34" s="191"/>
      <c r="J34" s="158"/>
      <c r="K34" s="192" t="str">
        <f>IF(J34="Very Good",1,IF(J34="Good",2,IF(J34="Fair",3,IF(J34="Poor",4,IF(J34="Very Poor",5,"")))))</f>
        <v/>
      </c>
      <c r="M34" s="191"/>
      <c r="N34" s="158"/>
      <c r="O34" s="192" t="str">
        <f>IF(N34="Very Good",1,IF(N34="Good",2,IF(N34="Fair",3,IF(N34="Poor",4,IF(N34="Very Poor",5,"")))))</f>
        <v/>
      </c>
      <c r="Q34" s="191"/>
      <c r="R34" s="158"/>
      <c r="S34" s="192" t="str">
        <f>IF(R34="Very Good",1,IF(R34="Good",2,IF(R34="Fair",3,IF(R34="Poor",4,IF(R34="Very Poor",5,"")))))</f>
        <v/>
      </c>
    </row>
    <row r="35" spans="1:19" ht="15" customHeight="1" thickBot="1" x14ac:dyDescent="0.35">
      <c r="A35" s="414"/>
      <c r="B35" s="403"/>
      <c r="C35" s="176"/>
      <c r="D35" s="153" t="s">
        <v>192</v>
      </c>
      <c r="E35" s="193">
        <f>SUMIF(G33:G34,"&gt;0",E33:E34)</f>
        <v>0</v>
      </c>
      <c r="F35" s="135" t="str">
        <f>IF(G35=1,"Very Good",IF(G35=2,"Good",IF(G35=3,"Fair",IF(G35=4,"Poor",IF(G35=5,"Very Poor","")))))</f>
        <v/>
      </c>
      <c r="G35" s="152" t="str">
        <f>IFERROR(ROUND(IFERROR(IF(E35=0,(AVERAGEIF(G33:G34,"&gt;0")),(SUMPRODUCT(G33:G34,E33:E34)/E35)),""),0),"")</f>
        <v/>
      </c>
      <c r="H35" s="137"/>
      <c r="I35" s="193">
        <f>SUMIF(K33:K34,"&gt;0",I33:I34)</f>
        <v>0</v>
      </c>
      <c r="J35" s="135" t="str">
        <f>IF(K35=1,"Very Good",IF(K35=2,"Good",IF(K35=3,"Fair",IF(K35=4,"Poor",IF(K35=5,"Very Poor","")))))</f>
        <v/>
      </c>
      <c r="K35" s="152" t="str">
        <f>IFERROR(ROUND(IFERROR(IF(I35=0,(AVERAGEIF(K33:K34,"&gt;0")),(SUMPRODUCT(K33:K34,I33:I34)/I35)),""),0),"")</f>
        <v/>
      </c>
      <c r="M35" s="193">
        <f>SUMIF(O33:O34,"&gt;0",M33:M34)</f>
        <v>0</v>
      </c>
      <c r="N35" s="135" t="str">
        <f>IF(O35=1,"Very Good",IF(O35=2,"Good",IF(O35=3,"Fair",IF(O35=4,"Poor",IF(O35=5,"Very Poor","")))))</f>
        <v/>
      </c>
      <c r="O35" s="152" t="str">
        <f>IFERROR(ROUND(IFERROR(IF(M35=0,(AVERAGEIF(O33:O34,"&gt;0")),(SUMPRODUCT(O33:O34,M33:M34)/M35)),""),0),"")</f>
        <v/>
      </c>
      <c r="Q35" s="193">
        <f>SUMIF(S33:S34,"&gt;0",Q33:Q34)</f>
        <v>0</v>
      </c>
      <c r="R35" s="135" t="str">
        <f>IF(S35=1,"Very Good",IF(S35=2,"Good",IF(S35=3,"Fair",IF(S35=4,"Poor",IF(S35=5,"Very Poor","")))))</f>
        <v/>
      </c>
      <c r="S35" s="152" t="str">
        <f>IFERROR(ROUND(IFERROR(IF(Q35=0,(AVERAGEIF(S33:S34,"&gt;0")),(SUMPRODUCT(S33:S34,Q33:Q34)/Q35)),""),0),"")</f>
        <v/>
      </c>
    </row>
    <row r="36" spans="1:19" ht="15" customHeight="1" x14ac:dyDescent="0.3">
      <c r="A36" s="414"/>
      <c r="B36" s="401" t="s">
        <v>114</v>
      </c>
      <c r="C36" s="420" t="s">
        <v>283</v>
      </c>
      <c r="D36" s="181" t="s">
        <v>113</v>
      </c>
      <c r="E36" s="191"/>
      <c r="F36" s="179"/>
      <c r="G36" s="192" t="str">
        <f t="shared" ref="G36:G40" si="16">IF(F36="Very Good",1,IF(F36="Good",2,IF(F36="Fair",3,IF(F36="Poor",4,IF(F36="Very Poor",5,"")))))</f>
        <v/>
      </c>
      <c r="I36" s="191"/>
      <c r="J36" s="179"/>
      <c r="K36" s="192" t="str">
        <f t="shared" ref="K36:K40" si="17">IF(J36="Very Good",1,IF(J36="Good",2,IF(J36="Fair",3,IF(J36="Poor",4,IF(J36="Very Poor",5,"")))))</f>
        <v/>
      </c>
      <c r="M36" s="191"/>
      <c r="N36" s="179"/>
      <c r="O36" s="192" t="str">
        <f t="shared" ref="O36:O40" si="18">IF(N36="Very Good",1,IF(N36="Good",2,IF(N36="Fair",3,IF(N36="Poor",4,IF(N36="Very Poor",5,"")))))</f>
        <v/>
      </c>
      <c r="Q36" s="191"/>
      <c r="R36" s="179"/>
      <c r="S36" s="192" t="str">
        <f t="shared" ref="S36:S40" si="19">IF(R36="Very Good",1,IF(R36="Good",2,IF(R36="Fair",3,IF(R36="Poor",4,IF(R36="Very Poor",5,"")))))</f>
        <v/>
      </c>
    </row>
    <row r="37" spans="1:19" ht="32.4" customHeight="1" x14ac:dyDescent="0.3">
      <c r="A37" s="414"/>
      <c r="B37" s="402"/>
      <c r="C37" s="422"/>
      <c r="D37" s="174" t="s">
        <v>198</v>
      </c>
      <c r="E37" s="191"/>
      <c r="F37" s="179"/>
      <c r="G37" s="192" t="str">
        <f t="shared" si="16"/>
        <v/>
      </c>
      <c r="I37" s="191"/>
      <c r="J37" s="179"/>
      <c r="K37" s="192" t="str">
        <f t="shared" si="17"/>
        <v/>
      </c>
      <c r="M37" s="191"/>
      <c r="N37" s="179"/>
      <c r="O37" s="192" t="str">
        <f t="shared" si="18"/>
        <v/>
      </c>
      <c r="Q37" s="191"/>
      <c r="R37" s="179"/>
      <c r="S37" s="192" t="str">
        <f t="shared" si="19"/>
        <v/>
      </c>
    </row>
    <row r="38" spans="1:19" ht="52.8" customHeight="1" x14ac:dyDescent="0.3">
      <c r="A38" s="414"/>
      <c r="B38" s="402"/>
      <c r="C38" s="422"/>
      <c r="D38" s="174" t="s">
        <v>199</v>
      </c>
      <c r="E38" s="191"/>
      <c r="F38" s="179"/>
      <c r="G38" s="192" t="str">
        <f t="shared" si="16"/>
        <v/>
      </c>
      <c r="I38" s="191"/>
      <c r="J38" s="179"/>
      <c r="K38" s="192" t="str">
        <f t="shared" si="17"/>
        <v/>
      </c>
      <c r="M38" s="191"/>
      <c r="N38" s="179"/>
      <c r="O38" s="192" t="str">
        <f t="shared" si="18"/>
        <v/>
      </c>
      <c r="Q38" s="191"/>
      <c r="R38" s="179"/>
      <c r="S38" s="192" t="str">
        <f t="shared" si="19"/>
        <v/>
      </c>
    </row>
    <row r="39" spans="1:19" ht="51" customHeight="1" x14ac:dyDescent="0.3">
      <c r="A39" s="414"/>
      <c r="B39" s="402"/>
      <c r="C39" s="423"/>
      <c r="D39" s="177" t="s">
        <v>112</v>
      </c>
      <c r="E39" s="191"/>
      <c r="F39" s="158"/>
      <c r="G39" s="192" t="str">
        <f t="shared" si="16"/>
        <v/>
      </c>
      <c r="I39" s="191"/>
      <c r="J39" s="158"/>
      <c r="K39" s="192" t="str">
        <f t="shared" si="17"/>
        <v/>
      </c>
      <c r="M39" s="191"/>
      <c r="N39" s="158"/>
      <c r="O39" s="192" t="str">
        <f t="shared" si="18"/>
        <v/>
      </c>
      <c r="Q39" s="191"/>
      <c r="R39" s="158"/>
      <c r="S39" s="192" t="str">
        <f t="shared" si="19"/>
        <v/>
      </c>
    </row>
    <row r="40" spans="1:19" ht="33.6" customHeight="1" thickBot="1" x14ac:dyDescent="0.35">
      <c r="A40" s="414"/>
      <c r="B40" s="402"/>
      <c r="C40" s="289" t="s">
        <v>284</v>
      </c>
      <c r="D40" s="197" t="s">
        <v>285</v>
      </c>
      <c r="E40" s="191"/>
      <c r="F40" s="158"/>
      <c r="G40" s="192" t="str">
        <f t="shared" si="16"/>
        <v/>
      </c>
      <c r="I40" s="191"/>
      <c r="J40" s="158"/>
      <c r="K40" s="192" t="str">
        <f t="shared" si="17"/>
        <v/>
      </c>
      <c r="M40" s="191"/>
      <c r="N40" s="158"/>
      <c r="O40" s="192" t="str">
        <f t="shared" si="18"/>
        <v/>
      </c>
      <c r="Q40" s="191"/>
      <c r="R40" s="158"/>
      <c r="S40" s="192" t="str">
        <f t="shared" si="19"/>
        <v/>
      </c>
    </row>
    <row r="41" spans="1:19" ht="15" customHeight="1" thickBot="1" x14ac:dyDescent="0.35">
      <c r="A41" s="414"/>
      <c r="B41" s="403"/>
      <c r="C41" s="176"/>
      <c r="D41" s="153" t="s">
        <v>195</v>
      </c>
      <c r="E41" s="193">
        <f>SUMIF(G36:G40,"&gt;0",E36:E40)</f>
        <v>0</v>
      </c>
      <c r="F41" s="135" t="str">
        <f>IF(G41=1,"Very Good",IF(G41=2,"Good",IF(G41=3,"Fair",IF(G41=4,"Poor",IF(G41=5,"Very Poor","")))))</f>
        <v/>
      </c>
      <c r="G41" s="152" t="str">
        <f>IFERROR(ROUND(IFERROR(IF(E41=0,(AVERAGEIF(G36:G40,"&gt;0")),(SUMPRODUCT(G36:G40,E36:E40)/E41)),""),0),"")</f>
        <v/>
      </c>
      <c r="I41" s="193">
        <f>SUMIF(K36:K40,"&gt;0",I36:I40)</f>
        <v>0</v>
      </c>
      <c r="J41" s="135" t="str">
        <f>IF(K41=1,"Very Good",IF(K41=2,"Good",IF(K41=3,"Fair",IF(K41=4,"Poor",IF(K41=5,"Very Poor","")))))</f>
        <v/>
      </c>
      <c r="K41" s="152" t="str">
        <f>IFERROR(ROUND(IFERROR(IF(I41=0,(AVERAGEIF(K36:K40,"&gt;0")),(SUMPRODUCT(K36:K40,I36:I40)/I41)),""),0),"")</f>
        <v/>
      </c>
      <c r="M41" s="193">
        <f>SUMIF(O36:O40,"&gt;0",M36:M40)</f>
        <v>0</v>
      </c>
      <c r="N41" s="135" t="str">
        <f>IF(O41=1,"Very Good",IF(O41=2,"Good",IF(O41=3,"Fair",IF(O41=4,"Poor",IF(O41=5,"Very Poor","")))))</f>
        <v/>
      </c>
      <c r="O41" s="152" t="str">
        <f>IFERROR(ROUND(IFERROR(IF(M41=0,(AVERAGEIF(O36:O40,"&gt;0")),(SUMPRODUCT(O36:O40,M36:M40)/M41)),""),0),"")</f>
        <v/>
      </c>
      <c r="Q41" s="193">
        <f>SUMIF(S36:S40,"&gt;0",Q36:Q40)</f>
        <v>0</v>
      </c>
      <c r="R41" s="135" t="str">
        <f>IF(S41=1,"Very Good",IF(S41=2,"Good",IF(S41=3,"Fair",IF(S41=4,"Poor",IF(S41=5,"Very Poor","")))))</f>
        <v/>
      </c>
      <c r="S41" s="152" t="str">
        <f>IFERROR(ROUND(IFERROR(IF(Q41=0,(AVERAGEIF(S36:S40,"&gt;0")),(SUMPRODUCT(S36:S40,Q36:Q40)/Q41)),""),0),"")</f>
        <v/>
      </c>
    </row>
    <row r="42" spans="1:19" ht="51" customHeight="1" x14ac:dyDescent="0.3">
      <c r="A42" s="414"/>
      <c r="B42" s="401" t="s">
        <v>61</v>
      </c>
      <c r="C42" s="181" t="s">
        <v>281</v>
      </c>
      <c r="D42" s="162" t="s">
        <v>286</v>
      </c>
      <c r="E42" s="191"/>
      <c r="F42" s="179"/>
      <c r="G42" s="192" t="str">
        <f t="shared" ref="G42:G43" si="20">IF(F42="Very Good",1,IF(F42="Good",2,IF(F42="Fair",3,IF(F42="Poor",4,IF(F42="Very Poor",5,"")))))</f>
        <v/>
      </c>
      <c r="I42" s="191"/>
      <c r="J42" s="179"/>
      <c r="K42" s="192" t="str">
        <f t="shared" ref="K42:K43" si="21">IF(J42="Very Good",1,IF(J42="Good",2,IF(J42="Fair",3,IF(J42="Poor",4,IF(J42="Very Poor",5,"")))))</f>
        <v/>
      </c>
      <c r="M42" s="191"/>
      <c r="N42" s="179"/>
      <c r="O42" s="192" t="str">
        <f t="shared" ref="O42:O43" si="22">IF(N42="Very Good",1,IF(N42="Good",2,IF(N42="Fair",3,IF(N42="Poor",4,IF(N42="Very Poor",5,"")))))</f>
        <v/>
      </c>
      <c r="Q42" s="191"/>
      <c r="R42" s="179"/>
      <c r="S42" s="192" t="str">
        <f t="shared" ref="S42:S43" si="23">IF(R42="Very Good",1,IF(R42="Good",2,IF(R42="Fair",3,IF(R42="Poor",4,IF(R42="Very Poor",5,"")))))</f>
        <v/>
      </c>
    </row>
    <row r="43" spans="1:19" ht="49.05" customHeight="1" thickBot="1" x14ac:dyDescent="0.35">
      <c r="A43" s="414"/>
      <c r="B43" s="402"/>
      <c r="C43" s="173" t="s">
        <v>287</v>
      </c>
      <c r="D43" s="173" t="s">
        <v>288</v>
      </c>
      <c r="E43" s="191"/>
      <c r="F43" s="158"/>
      <c r="G43" s="192" t="str">
        <f t="shared" si="20"/>
        <v/>
      </c>
      <c r="I43" s="191"/>
      <c r="J43" s="158"/>
      <c r="K43" s="192" t="str">
        <f t="shared" si="21"/>
        <v/>
      </c>
      <c r="M43" s="191"/>
      <c r="N43" s="158"/>
      <c r="O43" s="192" t="str">
        <f t="shared" si="22"/>
        <v/>
      </c>
      <c r="Q43" s="191"/>
      <c r="R43" s="158"/>
      <c r="S43" s="192" t="str">
        <f t="shared" si="23"/>
        <v/>
      </c>
    </row>
    <row r="44" spans="1:19" ht="15.6" customHeight="1" thickBot="1" x14ac:dyDescent="0.35">
      <c r="A44" s="415"/>
      <c r="B44" s="403"/>
      <c r="C44" s="176"/>
      <c r="D44" s="153" t="s">
        <v>200</v>
      </c>
      <c r="E44" s="193">
        <f>SUMIF(G42:G43,"&gt;0",E42:E43)</f>
        <v>0</v>
      </c>
      <c r="F44" s="135" t="str">
        <f>IF(G44=1,"Very Good",IF(G44=2,"Good",IF(G44=3,"Fair",IF(G44=4,"Poor",IF(G44=5,"Very Poor","")))))</f>
        <v/>
      </c>
      <c r="G44" s="152" t="str">
        <f>IFERROR(ROUND(IFERROR(IF(E44=0,(AVERAGEIF(G42:G43,"&gt;0")),(SUMPRODUCT(G42:G43,E42:E43)/E44)),""),0),"")</f>
        <v/>
      </c>
      <c r="I44" s="193">
        <f>SUMIF(K42:K43,"&gt;0",I42:I43)</f>
        <v>0</v>
      </c>
      <c r="J44" s="135" t="str">
        <f>IF(K44=1,"Very Good",IF(K44=2,"Good",IF(K44=3,"Fair",IF(K44=4,"Poor",IF(K44=5,"Very Poor","")))))</f>
        <v/>
      </c>
      <c r="K44" s="152" t="str">
        <f>IFERROR(ROUND(IFERROR(IF(I44=0,(AVERAGEIF(K42:K43,"&gt;0")),(SUMPRODUCT(K42:K43,I42:I43)/I44)),""),0),"")</f>
        <v/>
      </c>
      <c r="M44" s="193">
        <f>SUMIF(O42:O43,"&gt;0",M42:M43)</f>
        <v>0</v>
      </c>
      <c r="N44" s="135" t="str">
        <f>IF(O44=1,"Very Good",IF(O44=2,"Good",IF(O44=3,"Fair",IF(O44=4,"Poor",IF(O44=5,"Very Poor","")))))</f>
        <v/>
      </c>
      <c r="O44" s="152" t="str">
        <f>IFERROR(ROUND(IFERROR(IF(M44=0,(AVERAGEIF(O42:O43,"&gt;0")),(SUMPRODUCT(O42:O43,M42:M43)/M44)),""),0),"")</f>
        <v/>
      </c>
      <c r="Q44" s="193">
        <f>SUMIF(S42:S43,"&gt;0",Q42:Q43)</f>
        <v>0</v>
      </c>
      <c r="R44" s="135" t="str">
        <f>IF(S44=1,"Very Good",IF(S44=2,"Good",IF(S44=3,"Fair",IF(S44=4,"Poor",IF(S44=5,"Very Poor","")))))</f>
        <v/>
      </c>
      <c r="S44" s="152" t="str">
        <f>IFERROR(ROUND(IFERROR(IF(Q44=0,(AVERAGEIF(S42:S43,"&gt;0")),(SUMPRODUCT(S42:S43,Q42:Q43)/Q44)),""),0),"")</f>
        <v/>
      </c>
    </row>
    <row r="45" spans="1:19" ht="30" customHeight="1" x14ac:dyDescent="0.3">
      <c r="A45" s="413" t="s">
        <v>181</v>
      </c>
      <c r="B45" s="401" t="s">
        <v>56</v>
      </c>
      <c r="C45" s="424" t="s">
        <v>269</v>
      </c>
      <c r="D45" s="170" t="s">
        <v>106</v>
      </c>
      <c r="E45" s="191"/>
      <c r="F45" s="179"/>
      <c r="G45" s="192" t="str">
        <f t="shared" ref="G45:G49" si="24">IF(F45="Very Good",1,IF(F45="Good",2,IF(F45="Fair",3,IF(F45="Poor",4,IF(F45="Very Poor",5,"")))))</f>
        <v/>
      </c>
      <c r="I45" s="191"/>
      <c r="J45" s="179"/>
      <c r="K45" s="192" t="str">
        <f t="shared" ref="K45:K49" si="25">IF(J45="Very Good",1,IF(J45="Good",2,IF(J45="Fair",3,IF(J45="Poor",4,IF(J45="Very Poor",5,"")))))</f>
        <v/>
      </c>
      <c r="M45" s="191"/>
      <c r="N45" s="179"/>
      <c r="O45" s="192" t="str">
        <f t="shared" ref="O45:O49" si="26">IF(N45="Very Good",1,IF(N45="Good",2,IF(N45="Fair",3,IF(N45="Poor",4,IF(N45="Very Poor",5,"")))))</f>
        <v/>
      </c>
      <c r="Q45" s="191"/>
      <c r="R45" s="179"/>
      <c r="S45" s="192" t="str">
        <f t="shared" ref="S45:S49" si="27">IF(R45="Very Good",1,IF(R45="Good",2,IF(R45="Fair",3,IF(R45="Poor",4,IF(R45="Very Poor",5,"")))))</f>
        <v/>
      </c>
    </row>
    <row r="46" spans="1:19" ht="15" customHeight="1" x14ac:dyDescent="0.3">
      <c r="A46" s="414"/>
      <c r="B46" s="402"/>
      <c r="C46" s="424"/>
      <c r="D46" s="162" t="s">
        <v>111</v>
      </c>
      <c r="E46" s="191"/>
      <c r="F46" s="179"/>
      <c r="G46" s="192" t="str">
        <f t="shared" si="24"/>
        <v/>
      </c>
      <c r="I46" s="191"/>
      <c r="J46" s="179"/>
      <c r="K46" s="192" t="str">
        <f t="shared" si="25"/>
        <v/>
      </c>
      <c r="M46" s="191"/>
      <c r="N46" s="179"/>
      <c r="O46" s="192" t="str">
        <f t="shared" si="26"/>
        <v/>
      </c>
      <c r="Q46" s="191"/>
      <c r="R46" s="179"/>
      <c r="S46" s="192" t="str">
        <f t="shared" si="27"/>
        <v/>
      </c>
    </row>
    <row r="47" spans="1:19" ht="39" customHeight="1" x14ac:dyDescent="0.3">
      <c r="A47" s="414"/>
      <c r="B47" s="402"/>
      <c r="C47" s="424"/>
      <c r="D47" s="168" t="s">
        <v>201</v>
      </c>
      <c r="E47" s="191"/>
      <c r="F47" s="179"/>
      <c r="G47" s="192" t="str">
        <f t="shared" si="24"/>
        <v/>
      </c>
      <c r="I47" s="191"/>
      <c r="J47" s="179"/>
      <c r="K47" s="192" t="str">
        <f t="shared" si="25"/>
        <v/>
      </c>
      <c r="M47" s="191"/>
      <c r="N47" s="179"/>
      <c r="O47" s="192" t="str">
        <f t="shared" si="26"/>
        <v/>
      </c>
      <c r="Q47" s="191"/>
      <c r="R47" s="179"/>
      <c r="S47" s="192" t="str">
        <f t="shared" si="27"/>
        <v/>
      </c>
    </row>
    <row r="48" spans="1:19" x14ac:dyDescent="0.3">
      <c r="A48" s="414"/>
      <c r="B48" s="402"/>
      <c r="C48" s="424"/>
      <c r="D48" s="168" t="s">
        <v>110</v>
      </c>
      <c r="E48" s="191"/>
      <c r="F48" s="179"/>
      <c r="G48" s="192" t="str">
        <f t="shared" si="24"/>
        <v/>
      </c>
      <c r="I48" s="191"/>
      <c r="J48" s="179"/>
      <c r="K48" s="192" t="str">
        <f t="shared" si="25"/>
        <v/>
      </c>
      <c r="M48" s="191"/>
      <c r="N48" s="179"/>
      <c r="O48" s="192" t="str">
        <f t="shared" si="26"/>
        <v/>
      </c>
      <c r="Q48" s="191"/>
      <c r="R48" s="179"/>
      <c r="S48" s="192" t="str">
        <f t="shared" si="27"/>
        <v/>
      </c>
    </row>
    <row r="49" spans="1:19" ht="64.5" customHeight="1" thickBot="1" x14ac:dyDescent="0.35">
      <c r="A49" s="414"/>
      <c r="B49" s="402"/>
      <c r="C49" s="424"/>
      <c r="D49" s="168" t="s">
        <v>202</v>
      </c>
      <c r="E49" s="191"/>
      <c r="F49" s="158"/>
      <c r="G49" s="192" t="str">
        <f t="shared" si="24"/>
        <v/>
      </c>
      <c r="I49" s="191"/>
      <c r="J49" s="158"/>
      <c r="K49" s="192" t="str">
        <f t="shared" si="25"/>
        <v/>
      </c>
      <c r="M49" s="191"/>
      <c r="N49" s="158"/>
      <c r="O49" s="192" t="str">
        <f t="shared" si="26"/>
        <v/>
      </c>
      <c r="Q49" s="191"/>
      <c r="R49" s="158"/>
      <c r="S49" s="192" t="str">
        <f t="shared" si="27"/>
        <v/>
      </c>
    </row>
    <row r="50" spans="1:19" ht="15.6" customHeight="1" thickBot="1" x14ac:dyDescent="0.35">
      <c r="A50" s="414"/>
      <c r="B50" s="403"/>
      <c r="C50" s="154"/>
      <c r="D50" s="153" t="s">
        <v>191</v>
      </c>
      <c r="E50" s="193">
        <f>SUMIF(G45:G49,"&gt;0",E45:E49)</f>
        <v>0</v>
      </c>
      <c r="F50" s="135" t="str">
        <f>IF(G50=1,"Very Good",IF(G50=2,"Good",IF(G50=3,"Fair",IF(G50=4,"Poor",IF(G50=5,"Very Poor","")))))</f>
        <v/>
      </c>
      <c r="G50" s="152" t="str">
        <f>IFERROR(ROUND(IFERROR(IF(E50=0,(AVERAGEIF(G45:G49,"&gt;0")),(SUMPRODUCT(G45:G49,E45:E49)/E50)),""),0),"")</f>
        <v/>
      </c>
      <c r="I50" s="193">
        <f>SUMIF(K45:K49,"&gt;0",I45:I49)</f>
        <v>0</v>
      </c>
      <c r="J50" s="135" t="str">
        <f>IF(K50=1,"Very Good",IF(K50=2,"Good",IF(K50=3,"Fair",IF(K50=4,"Poor",IF(K50=5,"Very Poor","")))))</f>
        <v/>
      </c>
      <c r="K50" s="152" t="str">
        <f>IFERROR(ROUND(IFERROR(IF(I50=0,(AVERAGEIF(K45:K49,"&gt;0")),(SUMPRODUCT(K45:K49,I45:I49)/I50)),""),0),"")</f>
        <v/>
      </c>
      <c r="M50" s="193">
        <f>SUMIF(O45:O49,"&gt;0",M45:M49)</f>
        <v>0</v>
      </c>
      <c r="N50" s="135" t="str">
        <f>IF(O50=1,"Very Good",IF(O50=2,"Good",IF(O50=3,"Fair",IF(O50=4,"Poor",IF(O50=5,"Very Poor","")))))</f>
        <v/>
      </c>
      <c r="O50" s="152" t="str">
        <f>IFERROR(ROUND(IFERROR(IF(M50=0,(AVERAGEIF(O45:O49,"&gt;0")),(SUMPRODUCT(O45:O49,M45:M49)/M50)),""),0),"")</f>
        <v/>
      </c>
      <c r="Q50" s="193">
        <f>SUMIF(S45:S49,"&gt;0",Q45:Q49)</f>
        <v>0</v>
      </c>
      <c r="R50" s="135" t="str">
        <f>IF(S50=1,"Very Good",IF(S50=2,"Good",IF(S50=3,"Fair",IF(S50=4,"Poor",IF(S50=5,"Very Poor","")))))</f>
        <v/>
      </c>
      <c r="S50" s="152" t="str">
        <f>IFERROR(ROUND(IFERROR(IF(Q50=0,(AVERAGEIF(S45:S49,"&gt;0")),(SUMPRODUCT(S45:S49,Q45:Q49)/Q50)),""),0),"")</f>
        <v/>
      </c>
    </row>
    <row r="51" spans="1:19" ht="96.75" customHeight="1" x14ac:dyDescent="0.3">
      <c r="A51" s="414"/>
      <c r="B51" s="401" t="s">
        <v>57</v>
      </c>
      <c r="C51" s="420" t="s">
        <v>99</v>
      </c>
      <c r="D51" s="168" t="s">
        <v>109</v>
      </c>
      <c r="E51" s="191"/>
      <c r="F51" s="158"/>
      <c r="G51" s="192" t="str">
        <f>IF(F51="Very Good",1,IF(F51="Good",2,IF(F51="Fair",3,IF(F51="Poor",4,IF(F51="Very Poor",5,"")))))</f>
        <v/>
      </c>
      <c r="I51" s="191"/>
      <c r="J51" s="158"/>
      <c r="K51" s="192" t="str">
        <f>IF(J51="Very Good",1,IF(J51="Good",2,IF(J51="Fair",3,IF(J51="Poor",4,IF(J51="Very Poor",5,"")))))</f>
        <v/>
      </c>
      <c r="M51" s="191"/>
      <c r="N51" s="158"/>
      <c r="O51" s="192" t="str">
        <f>IF(N51="Very Good",1,IF(N51="Good",2,IF(N51="Fair",3,IF(N51="Poor",4,IF(N51="Very Poor",5,"")))))</f>
        <v/>
      </c>
      <c r="Q51" s="191"/>
      <c r="R51" s="158"/>
      <c r="S51" s="192" t="str">
        <f>IF(R51="Very Good",1,IF(R51="Good",2,IF(R51="Fair",3,IF(R51="Poor",4,IF(R51="Very Poor",5,"")))))</f>
        <v/>
      </c>
    </row>
    <row r="52" spans="1:19" ht="23.1" customHeight="1" thickBot="1" x14ac:dyDescent="0.35">
      <c r="A52" s="414"/>
      <c r="B52" s="402"/>
      <c r="C52" s="421"/>
      <c r="D52" s="258" t="s">
        <v>327</v>
      </c>
      <c r="E52" s="191"/>
      <c r="F52" s="158"/>
      <c r="G52" s="192" t="str">
        <f>IF(F52="Very Good",1,IF(F52="Good",2,IF(F52="Fair",3,IF(F52="Poor",4,IF(F52="Very Poor",5,"")))))</f>
        <v/>
      </c>
      <c r="I52" s="191"/>
      <c r="J52" s="158"/>
      <c r="K52" s="192" t="str">
        <f>IF(J52="Very Good",1,IF(J52="Good",2,IF(J52="Fair",3,IF(J52="Poor",4,IF(J52="Very Poor",5,"")))))</f>
        <v/>
      </c>
      <c r="M52" s="191"/>
      <c r="N52" s="158"/>
      <c r="O52" s="192" t="str">
        <f>IF(N52="Very Good",1,IF(N52="Good",2,IF(N52="Fair",3,IF(N52="Poor",4,IF(N52="Very Poor",5,"")))))</f>
        <v/>
      </c>
      <c r="Q52" s="191"/>
      <c r="R52" s="158"/>
      <c r="S52" s="192" t="str">
        <f>IF(R52="Very Good",1,IF(R52="Good",2,IF(R52="Fair",3,IF(R52="Poor",4,IF(R52="Very Poor",5,"")))))</f>
        <v/>
      </c>
    </row>
    <row r="53" spans="1:19" ht="15" customHeight="1" thickBot="1" x14ac:dyDescent="0.35">
      <c r="A53" s="414"/>
      <c r="B53" s="403"/>
      <c r="C53" s="176"/>
      <c r="D53" s="153" t="s">
        <v>192</v>
      </c>
      <c r="E53" s="193">
        <f>SUMIF(G51:G52,"&gt;0",E51:E52)</f>
        <v>0</v>
      </c>
      <c r="F53" s="135" t="str">
        <f>IF(G53=1,"Very Good",IF(G53=2,"Good",IF(G53=3,"Fair",IF(G53=4,"Poor",IF(G53=5,"Very Poor","")))))</f>
        <v/>
      </c>
      <c r="G53" s="152" t="str">
        <f>IFERROR(ROUND(IFERROR(IF(E53=0,(AVERAGEIF(G51:G52,"&gt;0")),(SUMPRODUCT(G51:G52,E51:E52)/E53)),""),0),"")</f>
        <v/>
      </c>
      <c r="H53" s="137"/>
      <c r="I53" s="193">
        <f>SUMIF(K51:K52,"&gt;0",I51:I52)</f>
        <v>0</v>
      </c>
      <c r="J53" s="135" t="str">
        <f>IF(K53=1,"Very Good",IF(K53=2,"Good",IF(K53=3,"Fair",IF(K53=4,"Poor",IF(K53=5,"Very Poor","")))))</f>
        <v/>
      </c>
      <c r="K53" s="152" t="str">
        <f>IFERROR(ROUND(IFERROR(IF(I53=0,(AVERAGEIF(K51:K52,"&gt;0")),(SUMPRODUCT(K51:K52,I51:I52)/I53)),""),0),"")</f>
        <v/>
      </c>
      <c r="M53" s="193">
        <f>SUMIF(O51:O52,"&gt;0",M51:M52)</f>
        <v>0</v>
      </c>
      <c r="N53" s="135" t="str">
        <f>IF(O53=1,"Very Good",IF(O53=2,"Good",IF(O53=3,"Fair",IF(O53=4,"Poor",IF(O53=5,"Very Poor","")))))</f>
        <v/>
      </c>
      <c r="O53" s="152" t="str">
        <f>IFERROR(ROUND(IFERROR(IF(M53=0,(AVERAGEIF(O51:O52,"&gt;0")),(SUMPRODUCT(O51:O52,M51:M52)/M53)),""),0),"")</f>
        <v/>
      </c>
      <c r="Q53" s="193">
        <f>SUMIF(S51:S52,"&gt;0",Q51:Q52)</f>
        <v>0</v>
      </c>
      <c r="R53" s="135" t="str">
        <f>IF(S53=1,"Very Good",IF(S53=2,"Good",IF(S53=3,"Fair",IF(S53=4,"Poor",IF(S53=5,"Very Poor","")))))</f>
        <v/>
      </c>
      <c r="S53" s="152" t="str">
        <f>IFERROR(ROUND(IFERROR(IF(Q53=0,(AVERAGEIF(S51:S52,"&gt;0")),(SUMPRODUCT(S51:S52,Q51:Q52)/Q53)),""),0),"")</f>
        <v/>
      </c>
    </row>
    <row r="54" spans="1:19" ht="31.5" customHeight="1" x14ac:dyDescent="0.3">
      <c r="A54" s="414"/>
      <c r="B54" s="401" t="s">
        <v>60</v>
      </c>
      <c r="C54" s="420" t="s">
        <v>283</v>
      </c>
      <c r="D54" s="195" t="s">
        <v>108</v>
      </c>
      <c r="E54" s="191"/>
      <c r="F54" s="179"/>
      <c r="G54" s="192" t="str">
        <f t="shared" ref="G54:G57" si="28">IF(F54="Very Good",1,IF(F54="Good",2,IF(F54="Fair",3,IF(F54="Poor",4,IF(F54="Very Poor",5,"")))))</f>
        <v/>
      </c>
      <c r="I54" s="191"/>
      <c r="J54" s="179"/>
      <c r="K54" s="192" t="str">
        <f t="shared" ref="K54:K57" si="29">IF(J54="Very Good",1,IF(J54="Good",2,IF(J54="Fair",3,IF(J54="Poor",4,IF(J54="Very Poor",5,"")))))</f>
        <v/>
      </c>
      <c r="M54" s="191"/>
      <c r="N54" s="179"/>
      <c r="O54" s="192" t="str">
        <f t="shared" ref="O54:O57" si="30">IF(N54="Very Good",1,IF(N54="Good",2,IF(N54="Fair",3,IF(N54="Poor",4,IF(N54="Very Poor",5,"")))))</f>
        <v/>
      </c>
      <c r="Q54" s="191"/>
      <c r="R54" s="179"/>
      <c r="S54" s="192" t="str">
        <f t="shared" ref="S54:S57" si="31">IF(R54="Very Good",1,IF(R54="Good",2,IF(R54="Fair",3,IF(R54="Poor",4,IF(R54="Very Poor",5,"")))))</f>
        <v/>
      </c>
    </row>
    <row r="55" spans="1:19" ht="33" customHeight="1" x14ac:dyDescent="0.3">
      <c r="A55" s="414"/>
      <c r="B55" s="402"/>
      <c r="C55" s="422"/>
      <c r="D55" s="196" t="s">
        <v>105</v>
      </c>
      <c r="E55" s="191"/>
      <c r="F55" s="179"/>
      <c r="G55" s="192" t="str">
        <f t="shared" si="28"/>
        <v/>
      </c>
      <c r="I55" s="191"/>
      <c r="J55" s="179"/>
      <c r="K55" s="192" t="str">
        <f t="shared" si="29"/>
        <v/>
      </c>
      <c r="M55" s="191"/>
      <c r="N55" s="179"/>
      <c r="O55" s="192" t="str">
        <f t="shared" si="30"/>
        <v/>
      </c>
      <c r="Q55" s="191"/>
      <c r="R55" s="179"/>
      <c r="S55" s="192" t="str">
        <f t="shared" si="31"/>
        <v/>
      </c>
    </row>
    <row r="56" spans="1:19" ht="33.6" customHeight="1" x14ac:dyDescent="0.3">
      <c r="A56" s="414"/>
      <c r="B56" s="402"/>
      <c r="C56" s="423"/>
      <c r="D56" s="197" t="s">
        <v>203</v>
      </c>
      <c r="E56" s="191"/>
      <c r="F56" s="158"/>
      <c r="G56" s="192" t="str">
        <f t="shared" si="28"/>
        <v/>
      </c>
      <c r="I56" s="191"/>
      <c r="J56" s="158"/>
      <c r="K56" s="192" t="str">
        <f t="shared" si="29"/>
        <v/>
      </c>
      <c r="M56" s="191"/>
      <c r="N56" s="158"/>
      <c r="O56" s="192" t="str">
        <f t="shared" si="30"/>
        <v/>
      </c>
      <c r="Q56" s="191"/>
      <c r="R56" s="158"/>
      <c r="S56" s="192" t="str">
        <f t="shared" si="31"/>
        <v/>
      </c>
    </row>
    <row r="57" spans="1:19" ht="49.2" customHeight="1" thickBot="1" x14ac:dyDescent="0.35">
      <c r="A57" s="414"/>
      <c r="B57" s="402"/>
      <c r="C57" s="289" t="s">
        <v>284</v>
      </c>
      <c r="D57" s="197" t="s">
        <v>285</v>
      </c>
      <c r="E57" s="191"/>
      <c r="F57" s="158"/>
      <c r="G57" s="192" t="str">
        <f t="shared" si="28"/>
        <v/>
      </c>
      <c r="I57" s="191"/>
      <c r="J57" s="158"/>
      <c r="K57" s="192" t="str">
        <f t="shared" si="29"/>
        <v/>
      </c>
      <c r="M57" s="191"/>
      <c r="N57" s="158"/>
      <c r="O57" s="192" t="str">
        <f t="shared" si="30"/>
        <v/>
      </c>
      <c r="Q57" s="191"/>
      <c r="R57" s="158"/>
      <c r="S57" s="192" t="str">
        <f t="shared" si="31"/>
        <v/>
      </c>
    </row>
    <row r="58" spans="1:19" ht="15.75" customHeight="1" thickBot="1" x14ac:dyDescent="0.35">
      <c r="A58" s="414"/>
      <c r="B58" s="403"/>
      <c r="C58" s="176"/>
      <c r="D58" s="153" t="s">
        <v>195</v>
      </c>
      <c r="E58" s="193">
        <f>SUMIF(G54:G57,"&gt;0",E54:E57)</f>
        <v>0</v>
      </c>
      <c r="F58" s="135" t="str">
        <f>IF(G58=1,"Very Good",IF(G58=2,"Good",IF(G58=3,"Fair",IF(G58=4,"Poor",IF(G58=5,"Very Poor","")))))</f>
        <v/>
      </c>
      <c r="G58" s="152" t="str">
        <f>IFERROR(ROUND(IFERROR(IF(E58=0,(AVERAGEIF(G54:G57,"&gt;0")),(SUMPRODUCT(G54:G57,E54:E57)/E58)),""),0),"")</f>
        <v/>
      </c>
      <c r="I58" s="193">
        <f>SUMIF(K54:K57,"&gt;0",I54:I57)</f>
        <v>0</v>
      </c>
      <c r="J58" s="135" t="str">
        <f>IF(K58=1,"Very Good",IF(K58=2,"Good",IF(K58=3,"Fair",IF(K58=4,"Poor",IF(K58=5,"Very Poor","")))))</f>
        <v/>
      </c>
      <c r="K58" s="152" t="str">
        <f>IFERROR(ROUND(IFERROR(IF(I58=0,(AVERAGEIF(K54:K57,"&gt;0")),(SUMPRODUCT(K54:K57,I54:I57)/I58)),""),0),"")</f>
        <v/>
      </c>
      <c r="M58" s="193">
        <f>SUMIF(O54:O57,"&gt;0",M54:M57)</f>
        <v>0</v>
      </c>
      <c r="N58" s="135" t="str">
        <f>IF(O58=1,"Very Good",IF(O58=2,"Good",IF(O58=3,"Fair",IF(O58=4,"Poor",IF(O58=5,"Very Poor","")))))</f>
        <v/>
      </c>
      <c r="O58" s="152" t="str">
        <f>IFERROR(ROUND(IFERROR(IF(M58=0,(AVERAGEIF(O54:O57,"&gt;0")),(SUMPRODUCT(O54:O57,M54:M57)/M58)),""),0),"")</f>
        <v/>
      </c>
      <c r="Q58" s="193">
        <f>SUMIF(S54:S57,"&gt;0",Q54:Q57)</f>
        <v>0</v>
      </c>
      <c r="R58" s="135" t="str">
        <f>IF(S58=1,"Very Good",IF(S58=2,"Good",IF(S58=3,"Fair",IF(S58=4,"Poor",IF(S58=5,"Very Poor","")))))</f>
        <v/>
      </c>
      <c r="S58" s="152" t="str">
        <f>IFERROR(ROUND(IFERROR(IF(Q58=0,(AVERAGEIF(S54:S57,"&gt;0")),(SUMPRODUCT(S54:S57,Q54:Q57)/Q58)),""),0),"")</f>
        <v/>
      </c>
    </row>
    <row r="59" spans="1:19" ht="52.65" customHeight="1" x14ac:dyDescent="0.3">
      <c r="A59" s="414"/>
      <c r="B59" s="401" t="s">
        <v>61</v>
      </c>
      <c r="C59" s="181" t="s">
        <v>281</v>
      </c>
      <c r="D59" s="162" t="s">
        <v>107</v>
      </c>
      <c r="E59" s="191"/>
      <c r="F59" s="179"/>
      <c r="G59" s="192" t="str">
        <f t="shared" ref="G59:G60" si="32">IF(F59="Very Good",1,IF(F59="Good",2,IF(F59="Fair",3,IF(F59="Poor",4,IF(F59="Very Poor",5,"")))))</f>
        <v/>
      </c>
      <c r="I59" s="191"/>
      <c r="J59" s="179"/>
      <c r="K59" s="192" t="str">
        <f t="shared" ref="K59:K60" si="33">IF(J59="Very Good",1,IF(J59="Good",2,IF(J59="Fair",3,IF(J59="Poor",4,IF(J59="Very Poor",5,"")))))</f>
        <v/>
      </c>
      <c r="M59" s="191"/>
      <c r="N59" s="179"/>
      <c r="O59" s="192" t="str">
        <f t="shared" ref="O59:O60" si="34">IF(N59="Very Good",1,IF(N59="Good",2,IF(N59="Fair",3,IF(N59="Poor",4,IF(N59="Very Poor",5,"")))))</f>
        <v/>
      </c>
      <c r="Q59" s="191"/>
      <c r="R59" s="179"/>
      <c r="S59" s="192" t="str">
        <f t="shared" ref="S59:S60" si="35">IF(R59="Very Good",1,IF(R59="Good",2,IF(R59="Fair",3,IF(R59="Poor",4,IF(R59="Very Poor",5,"")))))</f>
        <v/>
      </c>
    </row>
    <row r="60" spans="1:19" ht="45.6" customHeight="1" thickBot="1" x14ac:dyDescent="0.35">
      <c r="A60" s="414"/>
      <c r="B60" s="402"/>
      <c r="C60" s="173" t="s">
        <v>287</v>
      </c>
      <c r="D60" s="173" t="s">
        <v>288</v>
      </c>
      <c r="E60" s="191"/>
      <c r="F60" s="158"/>
      <c r="G60" s="192" t="str">
        <f t="shared" si="32"/>
        <v/>
      </c>
      <c r="I60" s="191"/>
      <c r="J60" s="158"/>
      <c r="K60" s="192" t="str">
        <f t="shared" si="33"/>
        <v/>
      </c>
      <c r="M60" s="191"/>
      <c r="N60" s="158"/>
      <c r="O60" s="192" t="str">
        <f t="shared" si="34"/>
        <v/>
      </c>
      <c r="Q60" s="191"/>
      <c r="R60" s="158"/>
      <c r="S60" s="192" t="str">
        <f t="shared" si="35"/>
        <v/>
      </c>
    </row>
    <row r="61" spans="1:19" ht="15.6" customHeight="1" thickBot="1" x14ac:dyDescent="0.35">
      <c r="A61" s="415"/>
      <c r="B61" s="403"/>
      <c r="C61" s="154"/>
      <c r="D61" s="153" t="s">
        <v>200</v>
      </c>
      <c r="E61" s="193">
        <f>SUMIF(G59:G60,"&gt;0",E59:E60)</f>
        <v>0</v>
      </c>
      <c r="F61" s="135" t="str">
        <f>IF(G61=1,"Very Good",IF(G61=2,"Good",IF(G61=3,"Fair",IF(G61=4,"Poor",IF(G61=5,"Very Poor","")))))</f>
        <v/>
      </c>
      <c r="G61" s="152" t="str">
        <f>IFERROR(ROUND(IFERROR(IF(E61=0,(AVERAGEIF(G59:G60,"&gt;0")),(SUMPRODUCT(G59:G60,E59:E60)/E61)),""),0),"")</f>
        <v/>
      </c>
      <c r="I61" s="193">
        <f>SUMIF(K59:K60,"&gt;0",I59:I60)</f>
        <v>0</v>
      </c>
      <c r="J61" s="135" t="str">
        <f>IF(K61=1,"Very Good",IF(K61=2,"Good",IF(K61=3,"Fair",IF(K61=4,"Poor",IF(K61=5,"Very Poor","")))))</f>
        <v/>
      </c>
      <c r="K61" s="152" t="str">
        <f>IFERROR(ROUND(IFERROR(IF(I61=0,(AVERAGEIF(K59:K60,"&gt;0")),(SUMPRODUCT(K59:K60,I59:I60)/I61)),""),0),"")</f>
        <v/>
      </c>
      <c r="M61" s="193">
        <f>SUMIF(O59:O60,"&gt;0",M59:M60)</f>
        <v>0</v>
      </c>
      <c r="N61" s="135" t="str">
        <f>IF(O61=1,"Very Good",IF(O61=2,"Good",IF(O61=3,"Fair",IF(O61=4,"Poor",IF(O61=5,"Very Poor","")))))</f>
        <v/>
      </c>
      <c r="O61" s="152" t="str">
        <f>IFERROR(ROUND(IFERROR(IF(M61=0,(AVERAGEIF(O59:O60,"&gt;0")),(SUMPRODUCT(O59:O60,M59:M60)/M61)),""),0),"")</f>
        <v/>
      </c>
      <c r="Q61" s="193">
        <f>SUMIF(S59:S60,"&gt;0",Q59:Q60)</f>
        <v>0</v>
      </c>
      <c r="R61" s="135" t="str">
        <f>IF(S61=1,"Very Good",IF(S61=2,"Good",IF(S61=3,"Fair",IF(S61=4,"Poor",IF(S61=5,"Very Poor","")))))</f>
        <v/>
      </c>
      <c r="S61" s="152" t="str">
        <f>IFERROR(ROUND(IFERROR(IF(Q61=0,(AVERAGEIF(S59:S60,"&gt;0")),(SUMPRODUCT(S59:S60,Q59:Q60)/Q61)),""),0),"")</f>
        <v/>
      </c>
    </row>
    <row r="62" spans="1:19" ht="30" customHeight="1" x14ac:dyDescent="0.3">
      <c r="A62" s="413" t="s">
        <v>78</v>
      </c>
      <c r="B62" s="401" t="s">
        <v>56</v>
      </c>
      <c r="C62" s="424" t="s">
        <v>269</v>
      </c>
      <c r="D62" s="170" t="s">
        <v>106</v>
      </c>
      <c r="E62" s="191"/>
      <c r="F62" s="179"/>
      <c r="G62" s="192" t="str">
        <f t="shared" ref="G62:G65" si="36">IF(F62="Very Good",1,IF(F62="Good",2,IF(F62="Fair",3,IF(F62="Poor",4,IF(F62="Very Poor",5,"")))))</f>
        <v/>
      </c>
      <c r="I62" s="191"/>
      <c r="J62" s="179"/>
      <c r="K62" s="192" t="str">
        <f t="shared" ref="K62:K65" si="37">IF(J62="Very Good",1,IF(J62="Good",2,IF(J62="Fair",3,IF(J62="Poor",4,IF(J62="Very Poor",5,"")))))</f>
        <v/>
      </c>
      <c r="M62" s="191"/>
      <c r="N62" s="179"/>
      <c r="O62" s="192" t="str">
        <f t="shared" ref="O62:O65" si="38">IF(N62="Very Good",1,IF(N62="Good",2,IF(N62="Fair",3,IF(N62="Poor",4,IF(N62="Very Poor",5,"")))))</f>
        <v/>
      </c>
      <c r="Q62" s="191"/>
      <c r="R62" s="179"/>
      <c r="S62" s="192" t="str">
        <f t="shared" ref="S62:S65" si="39">IF(R62="Very Good",1,IF(R62="Good",2,IF(R62="Fair",3,IF(R62="Poor",4,IF(R62="Very Poor",5,"")))))</f>
        <v/>
      </c>
    </row>
    <row r="63" spans="1:19" ht="24" customHeight="1" x14ac:dyDescent="0.3">
      <c r="A63" s="414"/>
      <c r="B63" s="402"/>
      <c r="C63" s="424"/>
      <c r="D63" s="162" t="s">
        <v>111</v>
      </c>
      <c r="E63" s="191"/>
      <c r="F63" s="179"/>
      <c r="G63" s="192" t="str">
        <f t="shared" si="36"/>
        <v/>
      </c>
      <c r="I63" s="191"/>
      <c r="J63" s="179"/>
      <c r="K63" s="192" t="str">
        <f t="shared" si="37"/>
        <v/>
      </c>
      <c r="M63" s="191"/>
      <c r="N63" s="179"/>
      <c r="O63" s="192" t="str">
        <f t="shared" si="38"/>
        <v/>
      </c>
      <c r="Q63" s="191"/>
      <c r="R63" s="179"/>
      <c r="S63" s="192" t="str">
        <f t="shared" si="39"/>
        <v/>
      </c>
    </row>
    <row r="64" spans="1:19" ht="35.4" customHeight="1" x14ac:dyDescent="0.3">
      <c r="A64" s="414"/>
      <c r="B64" s="402"/>
      <c r="C64" s="424"/>
      <c r="D64" s="168" t="s">
        <v>101</v>
      </c>
      <c r="E64" s="191"/>
      <c r="F64" s="179"/>
      <c r="G64" s="192" t="str">
        <f t="shared" si="36"/>
        <v/>
      </c>
      <c r="I64" s="191"/>
      <c r="J64" s="179"/>
      <c r="K64" s="192" t="str">
        <f t="shared" si="37"/>
        <v/>
      </c>
      <c r="M64" s="191"/>
      <c r="N64" s="179"/>
      <c r="O64" s="192" t="str">
        <f t="shared" si="38"/>
        <v/>
      </c>
      <c r="Q64" s="191"/>
      <c r="R64" s="179"/>
      <c r="S64" s="192" t="str">
        <f t="shared" si="39"/>
        <v/>
      </c>
    </row>
    <row r="65" spans="1:19" ht="70.8" customHeight="1" thickBot="1" x14ac:dyDescent="0.35">
      <c r="A65" s="414"/>
      <c r="B65" s="402"/>
      <c r="C65" s="424"/>
      <c r="D65" s="168" t="s">
        <v>202</v>
      </c>
      <c r="E65" s="191"/>
      <c r="F65" s="158"/>
      <c r="G65" s="192" t="str">
        <f t="shared" si="36"/>
        <v/>
      </c>
      <c r="I65" s="191"/>
      <c r="J65" s="158"/>
      <c r="K65" s="192" t="str">
        <f t="shared" si="37"/>
        <v/>
      </c>
      <c r="M65" s="191"/>
      <c r="N65" s="158"/>
      <c r="O65" s="192" t="str">
        <f t="shared" si="38"/>
        <v/>
      </c>
      <c r="Q65" s="191"/>
      <c r="R65" s="158"/>
      <c r="S65" s="192" t="str">
        <f t="shared" si="39"/>
        <v/>
      </c>
    </row>
    <row r="66" spans="1:19" ht="15.6" customHeight="1" thickBot="1" x14ac:dyDescent="0.35">
      <c r="A66" s="414"/>
      <c r="B66" s="403"/>
      <c r="C66" s="154"/>
      <c r="D66" s="153" t="s">
        <v>191</v>
      </c>
      <c r="E66" s="193">
        <f>SUMIF(G62:G65,"&gt;0",E62:E65)</f>
        <v>0</v>
      </c>
      <c r="F66" s="135" t="str">
        <f>IF(G66=1,"Very Good",IF(G66=2,"Good",IF(G66=3,"Fair",IF(G66=4,"Poor",IF(G66=5,"Very Poor","")))))</f>
        <v/>
      </c>
      <c r="G66" s="152" t="str">
        <f>IFERROR(ROUND(IFERROR(IF(E66=0,(AVERAGEIF(G62:G65,"&gt;0")),(SUMPRODUCT(G62:G65,E62:E65)/E66)),""),0),"")</f>
        <v/>
      </c>
      <c r="I66" s="193">
        <f>SUMIF(K62:K65,"&gt;0",I62:I65)</f>
        <v>0</v>
      </c>
      <c r="J66" s="135" t="str">
        <f>IF(K66=1,"Very Good",IF(K66=2,"Good",IF(K66=3,"Fair",IF(K66=4,"Poor",IF(K66=5,"Very Poor","")))))</f>
        <v/>
      </c>
      <c r="K66" s="152" t="str">
        <f>IFERROR(ROUND(IFERROR(IF(I66=0,(AVERAGEIF(K62:K65,"&gt;0")),(SUMPRODUCT(K62:K65,I62:I65)/I66)),""),0),"")</f>
        <v/>
      </c>
      <c r="M66" s="193">
        <f>SUMIF(O62:O65,"&gt;0",M62:M65)</f>
        <v>0</v>
      </c>
      <c r="N66" s="135" t="str">
        <f>IF(O66=1,"Very Good",IF(O66=2,"Good",IF(O66=3,"Fair",IF(O66=4,"Poor",IF(O66=5,"Very Poor","")))))</f>
        <v/>
      </c>
      <c r="O66" s="152" t="str">
        <f>IFERROR(ROUND(IFERROR(IF(M66=0,(AVERAGEIF(O62:O65,"&gt;0")),(SUMPRODUCT(O62:O65,M62:M65)/M66)),""),0),"")</f>
        <v/>
      </c>
      <c r="Q66" s="193">
        <f>SUMIF(S62:S65,"&gt;0",Q62:Q65)</f>
        <v>0</v>
      </c>
      <c r="R66" s="135" t="str">
        <f>IF(S66=1,"Very Good",IF(S66=2,"Good",IF(S66=3,"Fair",IF(S66=4,"Poor",IF(S66=5,"Very Poor","")))))</f>
        <v/>
      </c>
      <c r="S66" s="152" t="str">
        <f>IFERROR(ROUND(IFERROR(IF(Q66=0,(AVERAGEIF(S62:S65,"&gt;0")),(SUMPRODUCT(S62:S65,Q62:Q65)/Q66)),""),0),"")</f>
        <v/>
      </c>
    </row>
    <row r="67" spans="1:19" ht="96.75" customHeight="1" x14ac:dyDescent="0.3">
      <c r="A67" s="414"/>
      <c r="B67" s="401" t="s">
        <v>57</v>
      </c>
      <c r="C67" s="420" t="s">
        <v>99</v>
      </c>
      <c r="D67" s="168" t="s">
        <v>204</v>
      </c>
      <c r="E67" s="191"/>
      <c r="F67" s="158"/>
      <c r="G67" s="192" t="str">
        <f>IF(F67="Very Good",1,IF(F67="Good",2,IF(F67="Fair",3,IF(F67="Poor",4,IF(F67="Very Poor",5,"")))))</f>
        <v/>
      </c>
      <c r="I67" s="191"/>
      <c r="J67" s="158"/>
      <c r="K67" s="192" t="str">
        <f>IF(J67="Very Good",1,IF(J67="Good",2,IF(J67="Fair",3,IF(J67="Poor",4,IF(J67="Very Poor",5,"")))))</f>
        <v/>
      </c>
      <c r="M67" s="191"/>
      <c r="N67" s="158"/>
      <c r="O67" s="192" t="str">
        <f>IF(N67="Very Good",1,IF(N67="Good",2,IF(N67="Fair",3,IF(N67="Poor",4,IF(N67="Very Poor",5,"")))))</f>
        <v/>
      </c>
      <c r="Q67" s="191"/>
      <c r="R67" s="158"/>
      <c r="S67" s="192" t="str">
        <f>IF(R67="Very Good",1,IF(R67="Good",2,IF(R67="Fair",3,IF(R67="Poor",4,IF(R67="Very Poor",5,"")))))</f>
        <v/>
      </c>
    </row>
    <row r="68" spans="1:19" ht="23.1" customHeight="1" thickBot="1" x14ac:dyDescent="0.35">
      <c r="A68" s="414"/>
      <c r="B68" s="402"/>
      <c r="C68" s="421"/>
      <c r="D68" s="258" t="s">
        <v>327</v>
      </c>
      <c r="E68" s="191"/>
      <c r="F68" s="158"/>
      <c r="G68" s="192" t="str">
        <f>IF(F68="Very Good",1,IF(F68="Good",2,IF(F68="Fair",3,IF(F68="Poor",4,IF(F68="Very Poor",5,"")))))</f>
        <v/>
      </c>
      <c r="I68" s="191"/>
      <c r="J68" s="158"/>
      <c r="K68" s="192" t="str">
        <f>IF(J68="Very Good",1,IF(J68="Good",2,IF(J68="Fair",3,IF(J68="Poor",4,IF(J68="Very Poor",5,"")))))</f>
        <v/>
      </c>
      <c r="M68" s="191"/>
      <c r="N68" s="158"/>
      <c r="O68" s="192" t="str">
        <f>IF(N68="Very Good",1,IF(N68="Good",2,IF(N68="Fair",3,IF(N68="Poor",4,IF(N68="Very Poor",5,"")))))</f>
        <v/>
      </c>
      <c r="Q68" s="191"/>
      <c r="R68" s="158"/>
      <c r="S68" s="192" t="str">
        <f>IF(R68="Very Good",1,IF(R68="Good",2,IF(R68="Fair",3,IF(R68="Poor",4,IF(R68="Very Poor",5,"")))))</f>
        <v/>
      </c>
    </row>
    <row r="69" spans="1:19" ht="15" customHeight="1" thickBot="1" x14ac:dyDescent="0.35">
      <c r="A69" s="414"/>
      <c r="B69" s="403"/>
      <c r="C69" s="176"/>
      <c r="D69" s="153" t="s">
        <v>192</v>
      </c>
      <c r="E69" s="193">
        <f>SUMIF(G67:G68,"&gt;0",E67:E68)</f>
        <v>0</v>
      </c>
      <c r="F69" s="135" t="str">
        <f>IF(G69=1,"Very Good",IF(G69=2,"Good",IF(G69=3,"Fair",IF(G69=4,"Poor",IF(G69=5,"Very Poor","")))))</f>
        <v/>
      </c>
      <c r="G69" s="152" t="str">
        <f>IFERROR(ROUND(IFERROR(IF(E69=0,(AVERAGEIF(G67:G68,"&gt;0")),(SUMPRODUCT(G67:G68,E67:E68)/E69)),""),0),"")</f>
        <v/>
      </c>
      <c r="H69" s="137"/>
      <c r="I69" s="193">
        <f>SUMIF(K67:K68,"&gt;0",I67:I68)</f>
        <v>0</v>
      </c>
      <c r="J69" s="135" t="str">
        <f>IF(K69=1,"Very Good",IF(K69=2,"Good",IF(K69=3,"Fair",IF(K69=4,"Poor",IF(K69=5,"Very Poor","")))))</f>
        <v/>
      </c>
      <c r="K69" s="152" t="str">
        <f>IFERROR(ROUND(IFERROR(IF(I69=0,(AVERAGEIF(K67:K68,"&gt;0")),(SUMPRODUCT(K67:K68,I67:I68)/I69)),""),0),"")</f>
        <v/>
      </c>
      <c r="M69" s="193">
        <f>SUMIF(O67:O68,"&gt;0",M67:M68)</f>
        <v>0</v>
      </c>
      <c r="N69" s="135" t="str">
        <f>IF(O69=1,"Very Good",IF(O69=2,"Good",IF(O69=3,"Fair",IF(O69=4,"Poor",IF(O69=5,"Very Poor","")))))</f>
        <v/>
      </c>
      <c r="O69" s="152" t="str">
        <f>IFERROR(ROUND(IFERROR(IF(M69=0,(AVERAGEIF(O67:O68,"&gt;0")),(SUMPRODUCT(O67:O68,M67:M68)/M69)),""),0),"")</f>
        <v/>
      </c>
      <c r="Q69" s="193">
        <f>SUMIF(S67:S68,"&gt;0",Q67:Q68)</f>
        <v>0</v>
      </c>
      <c r="R69" s="135" t="str">
        <f>IF(S69=1,"Very Good",IF(S69=2,"Good",IF(S69=3,"Fair",IF(S69=4,"Poor",IF(S69=5,"Very Poor","")))))</f>
        <v/>
      </c>
      <c r="S69" s="152" t="str">
        <f>IFERROR(ROUND(IFERROR(IF(Q69=0,(AVERAGEIF(S67:S68,"&gt;0")),(SUMPRODUCT(S67:S68,Q67:Q68)/Q69)),""),0),"")</f>
        <v/>
      </c>
    </row>
    <row r="70" spans="1:19" ht="22.2" customHeight="1" x14ac:dyDescent="0.3">
      <c r="A70" s="414"/>
      <c r="B70" s="402" t="s">
        <v>60</v>
      </c>
      <c r="C70" s="420" t="s">
        <v>283</v>
      </c>
      <c r="D70" s="174" t="s">
        <v>105</v>
      </c>
      <c r="E70" s="191"/>
      <c r="F70" s="179"/>
      <c r="G70" s="192" t="str">
        <f t="shared" ref="G70:G73" si="40">IF(F70="Very Good",1,IF(F70="Good",2,IF(F70="Fair",3,IF(F70="Poor",4,IF(F70="Very Poor",5,"")))))</f>
        <v/>
      </c>
      <c r="I70" s="191"/>
      <c r="J70" s="179"/>
      <c r="K70" s="192" t="str">
        <f t="shared" ref="K70:K73" si="41">IF(J70="Very Good",1,IF(J70="Good",2,IF(J70="Fair",3,IF(J70="Poor",4,IF(J70="Very Poor",5,"")))))</f>
        <v/>
      </c>
      <c r="M70" s="191"/>
      <c r="N70" s="179"/>
      <c r="O70" s="192" t="str">
        <f t="shared" ref="O70:O73" si="42">IF(N70="Very Good",1,IF(N70="Good",2,IF(N70="Fair",3,IF(N70="Poor",4,IF(N70="Very Poor",5,"")))))</f>
        <v/>
      </c>
      <c r="Q70" s="191"/>
      <c r="R70" s="179"/>
      <c r="S70" s="192" t="str">
        <f t="shared" ref="S70:S73" si="43">IF(R70="Very Good",1,IF(R70="Good",2,IF(R70="Fair",3,IF(R70="Poor",4,IF(R70="Very Poor",5,"")))))</f>
        <v/>
      </c>
    </row>
    <row r="71" spans="1:19" ht="23.85" customHeight="1" x14ac:dyDescent="0.3">
      <c r="A71" s="414"/>
      <c r="B71" s="402"/>
      <c r="C71" s="422"/>
      <c r="D71" s="177" t="s">
        <v>205</v>
      </c>
      <c r="E71" s="191"/>
      <c r="F71" s="179"/>
      <c r="G71" s="192" t="str">
        <f t="shared" si="40"/>
        <v/>
      </c>
      <c r="I71" s="191"/>
      <c r="J71" s="179"/>
      <c r="K71" s="192" t="str">
        <f t="shared" si="41"/>
        <v/>
      </c>
      <c r="M71" s="191"/>
      <c r="N71" s="179"/>
      <c r="O71" s="192" t="str">
        <f t="shared" si="42"/>
        <v/>
      </c>
      <c r="Q71" s="191"/>
      <c r="R71" s="179"/>
      <c r="S71" s="192" t="str">
        <f t="shared" si="43"/>
        <v/>
      </c>
    </row>
    <row r="72" spans="1:19" ht="33.6" customHeight="1" x14ac:dyDescent="0.3">
      <c r="A72" s="414"/>
      <c r="B72" s="402"/>
      <c r="C72" s="423"/>
      <c r="D72" s="177" t="s">
        <v>203</v>
      </c>
      <c r="E72" s="191"/>
      <c r="F72" s="158"/>
      <c r="G72" s="192" t="str">
        <f t="shared" si="40"/>
        <v/>
      </c>
      <c r="I72" s="191"/>
      <c r="J72" s="158"/>
      <c r="K72" s="192" t="str">
        <f t="shared" si="41"/>
        <v/>
      </c>
      <c r="M72" s="191"/>
      <c r="N72" s="158"/>
      <c r="O72" s="192" t="str">
        <f t="shared" si="42"/>
        <v/>
      </c>
      <c r="Q72" s="191"/>
      <c r="R72" s="158"/>
      <c r="S72" s="192" t="str">
        <f t="shared" si="43"/>
        <v/>
      </c>
    </row>
    <row r="73" spans="1:19" ht="49.8" customHeight="1" thickBot="1" x14ac:dyDescent="0.35">
      <c r="A73" s="414"/>
      <c r="B73" s="402"/>
      <c r="C73" s="289" t="s">
        <v>284</v>
      </c>
      <c r="D73" s="177" t="s">
        <v>289</v>
      </c>
      <c r="E73" s="191"/>
      <c r="F73" s="158"/>
      <c r="G73" s="192" t="str">
        <f t="shared" si="40"/>
        <v/>
      </c>
      <c r="I73" s="191"/>
      <c r="J73" s="158"/>
      <c r="K73" s="192" t="str">
        <f t="shared" si="41"/>
        <v/>
      </c>
      <c r="M73" s="191"/>
      <c r="N73" s="158"/>
      <c r="O73" s="192" t="str">
        <f t="shared" si="42"/>
        <v/>
      </c>
      <c r="Q73" s="191"/>
      <c r="R73" s="158"/>
      <c r="S73" s="192" t="str">
        <f t="shared" si="43"/>
        <v/>
      </c>
    </row>
    <row r="74" spans="1:19" ht="15.75" customHeight="1" thickBot="1" x14ac:dyDescent="0.35">
      <c r="A74" s="414"/>
      <c r="B74" s="403"/>
      <c r="C74" s="176"/>
      <c r="D74" s="153" t="s">
        <v>195</v>
      </c>
      <c r="E74" s="193">
        <f>SUMIF(G70:G73,"&gt;0",E70:E73)</f>
        <v>0</v>
      </c>
      <c r="F74" s="135" t="str">
        <f>IF(G74=1,"Very Good",IF(G74=2,"Good",IF(G74=3,"Fair",IF(G74=4,"Poor",IF(G74=5,"Very Poor","")))))</f>
        <v/>
      </c>
      <c r="G74" s="152" t="str">
        <f>IFERROR(ROUND(IFERROR(IF(E74=0,(AVERAGEIF(G70:G73,"&gt;0")),(SUMPRODUCT(G70:G73,E70:E73)/E74)),""),0),"")</f>
        <v/>
      </c>
      <c r="I74" s="193">
        <f>SUMIF(K70:K73,"&gt;0",I70:I73)</f>
        <v>0</v>
      </c>
      <c r="J74" s="135" t="str">
        <f>IF(K74=1,"Very Good",IF(K74=2,"Good",IF(K74=3,"Fair",IF(K74=4,"Poor",IF(K74=5,"Very Poor","")))))</f>
        <v/>
      </c>
      <c r="K74" s="152" t="str">
        <f>IFERROR(ROUND(IFERROR(IF(I74=0,(AVERAGEIF(K70:K73,"&gt;0")),(SUMPRODUCT(K70:K73,I70:I73)/I74)),""),0),"")</f>
        <v/>
      </c>
      <c r="M74" s="193">
        <f>SUMIF(O70:O73,"&gt;0",M70:M73)</f>
        <v>0</v>
      </c>
      <c r="N74" s="135" t="str">
        <f>IF(O74=1,"Very Good",IF(O74=2,"Good",IF(O74=3,"Fair",IF(O74=4,"Poor",IF(O74=5,"Very Poor","")))))</f>
        <v/>
      </c>
      <c r="O74" s="152" t="str">
        <f>IFERROR(ROUND(IFERROR(IF(M74=0,(AVERAGEIF(O70:O73,"&gt;0")),(SUMPRODUCT(O70:O73,M70:M73)/M74)),""),0),"")</f>
        <v/>
      </c>
      <c r="Q74" s="193">
        <f>SUMIF(S70:S73,"&gt;0",Q70:Q73)</f>
        <v>0</v>
      </c>
      <c r="R74" s="135" t="str">
        <f>IF(S74=1,"Very Good",IF(S74=2,"Good",IF(S74=3,"Fair",IF(S74=4,"Poor",IF(S74=5,"Very Poor","")))))</f>
        <v/>
      </c>
      <c r="S74" s="152" t="str">
        <f>IFERROR(ROUND(IFERROR(IF(Q74=0,(AVERAGEIF(S70:S73,"&gt;0")),(SUMPRODUCT(S70:S73,Q70:Q73)/Q74)),""),0),"")</f>
        <v/>
      </c>
    </row>
    <row r="75" spans="1:19" ht="49.2" customHeight="1" x14ac:dyDescent="0.3">
      <c r="A75" s="414"/>
      <c r="B75" s="401" t="s">
        <v>61</v>
      </c>
      <c r="C75" s="420" t="s">
        <v>281</v>
      </c>
      <c r="D75" s="181" t="s">
        <v>290</v>
      </c>
      <c r="E75" s="191"/>
      <c r="F75" s="179"/>
      <c r="G75" s="192" t="str">
        <f t="shared" ref="G75:G77" si="44">IF(F75="Very Good",1,IF(F75="Good",2,IF(F75="Fair",3,IF(F75="Poor",4,IF(F75="Very Poor",5,"")))))</f>
        <v/>
      </c>
      <c r="I75" s="191"/>
      <c r="J75" s="179"/>
      <c r="K75" s="192" t="str">
        <f t="shared" ref="K75:K77" si="45">IF(J75="Very Good",1,IF(J75="Good",2,IF(J75="Fair",3,IF(J75="Poor",4,IF(J75="Very Poor",5,"")))))</f>
        <v/>
      </c>
      <c r="M75" s="191"/>
      <c r="N75" s="179"/>
      <c r="O75" s="192" t="str">
        <f t="shared" ref="O75:O77" si="46">IF(N75="Very Good",1,IF(N75="Good",2,IF(N75="Fair",3,IF(N75="Poor",4,IF(N75="Very Poor",5,"")))))</f>
        <v/>
      </c>
      <c r="Q75" s="191"/>
      <c r="R75" s="179"/>
      <c r="S75" s="192" t="str">
        <f t="shared" ref="S75:S77" si="47">IF(R75="Very Good",1,IF(R75="Good",2,IF(R75="Fair",3,IF(R75="Poor",4,IF(R75="Very Poor",5,"")))))</f>
        <v/>
      </c>
    </row>
    <row r="76" spans="1:19" ht="45.6" customHeight="1" x14ac:dyDescent="0.3">
      <c r="A76" s="414"/>
      <c r="B76" s="402"/>
      <c r="C76" s="423"/>
      <c r="D76" s="258" t="s">
        <v>104</v>
      </c>
      <c r="E76" s="191"/>
      <c r="F76" s="158"/>
      <c r="G76" s="192" t="str">
        <f t="shared" si="44"/>
        <v/>
      </c>
      <c r="I76" s="191"/>
      <c r="J76" s="158"/>
      <c r="K76" s="192" t="str">
        <f t="shared" si="45"/>
        <v/>
      </c>
      <c r="M76" s="191"/>
      <c r="N76" s="158"/>
      <c r="O76" s="192" t="str">
        <f t="shared" si="46"/>
        <v/>
      </c>
      <c r="Q76" s="191"/>
      <c r="R76" s="158"/>
      <c r="S76" s="192" t="str">
        <f t="shared" si="47"/>
        <v/>
      </c>
    </row>
    <row r="77" spans="1:19" ht="45.6" customHeight="1" thickBot="1" x14ac:dyDescent="0.35">
      <c r="A77" s="414"/>
      <c r="B77" s="402"/>
      <c r="C77" s="173" t="s">
        <v>287</v>
      </c>
      <c r="D77" s="173" t="s">
        <v>288</v>
      </c>
      <c r="E77" s="191"/>
      <c r="F77" s="158"/>
      <c r="G77" s="192" t="str">
        <f t="shared" si="44"/>
        <v/>
      </c>
      <c r="I77" s="191"/>
      <c r="J77" s="158"/>
      <c r="K77" s="192" t="str">
        <f t="shared" si="45"/>
        <v/>
      </c>
      <c r="M77" s="191"/>
      <c r="N77" s="158"/>
      <c r="O77" s="192" t="str">
        <f t="shared" si="46"/>
        <v/>
      </c>
      <c r="Q77" s="191"/>
      <c r="R77" s="158"/>
      <c r="S77" s="192" t="str">
        <f t="shared" si="47"/>
        <v/>
      </c>
    </row>
    <row r="78" spans="1:19" ht="15.6" customHeight="1" thickBot="1" x14ac:dyDescent="0.35">
      <c r="A78" s="415"/>
      <c r="B78" s="403"/>
      <c r="C78" s="154"/>
      <c r="D78" s="153" t="s">
        <v>200</v>
      </c>
      <c r="E78" s="193">
        <f>SUMIF(G75:G77,"&gt;0",E75:E77)</f>
        <v>0</v>
      </c>
      <c r="F78" s="135" t="str">
        <f>IF(G78=1,"Very Good",IF(G78=2,"Good",IF(G78=3,"Fair",IF(G78=4,"Poor",IF(G78=5,"Very Poor","")))))</f>
        <v/>
      </c>
      <c r="G78" s="152" t="str">
        <f>IFERROR(ROUND(IFERROR(IF(E78=0,(AVERAGEIF(G75:G77,"&gt;0")),(SUMPRODUCT(G75:G77,E75:E77)/E78)),""),0),"")</f>
        <v/>
      </c>
      <c r="I78" s="193">
        <f>SUMIF(K75:K77,"&gt;0",I75:I77)</f>
        <v>0</v>
      </c>
      <c r="J78" s="135" t="str">
        <f>IF(K78=1,"Very Good",IF(K78=2,"Good",IF(K78=3,"Fair",IF(K78=4,"Poor",IF(K78=5,"Very Poor","")))))</f>
        <v/>
      </c>
      <c r="K78" s="152" t="str">
        <f>IFERROR(ROUND(IFERROR(IF(I78=0,(AVERAGEIF(K75:K77,"&gt;0")),(SUMPRODUCT(K75:K77,I75:I77)/I78)),""),0),"")</f>
        <v/>
      </c>
      <c r="M78" s="193">
        <f>SUMIF(O75:O77,"&gt;0",M75:M77)</f>
        <v>0</v>
      </c>
      <c r="N78" s="135" t="str">
        <f>IF(O78=1,"Very Good",IF(O78=2,"Good",IF(O78=3,"Fair",IF(O78=4,"Poor",IF(O78=5,"Very Poor","")))))</f>
        <v/>
      </c>
      <c r="O78" s="152" t="str">
        <f>IFERROR(ROUND(IFERROR(IF(M78=0,(AVERAGEIF(O75:O77,"&gt;0")),(SUMPRODUCT(O75:O77,M75:M77)/M78)),""),0),"")</f>
        <v/>
      </c>
      <c r="Q78" s="193">
        <f>SUMIF(S75:S77,"&gt;0",Q75:Q77)</f>
        <v>0</v>
      </c>
      <c r="R78" s="135" t="str">
        <f>IF(S78=1,"Very Good",IF(S78=2,"Good",IF(S78=3,"Fair",IF(S78=4,"Poor",IF(S78=5,"Very Poor","")))))</f>
        <v/>
      </c>
      <c r="S78" s="152" t="str">
        <f>IFERROR(ROUND(IFERROR(IF(Q78=0,(AVERAGEIF(S75:S77,"&gt;0")),(SUMPRODUCT(S75:S77,Q75:Q77)/Q78)),""),0),"")</f>
        <v/>
      </c>
    </row>
    <row r="79" spans="1:19" ht="36" customHeight="1" x14ac:dyDescent="0.3">
      <c r="A79" s="413" t="s">
        <v>80</v>
      </c>
      <c r="B79" s="417" t="s">
        <v>56</v>
      </c>
      <c r="C79" s="419" t="s">
        <v>269</v>
      </c>
      <c r="D79" s="170" t="s">
        <v>103</v>
      </c>
      <c r="E79" s="191"/>
      <c r="F79" s="179"/>
      <c r="G79" s="192" t="str">
        <f t="shared" ref="G79:G83" si="48">IF(F79="Very Good",1,IF(F79="Good",2,IF(F79="Fair",3,IF(F79="Poor",4,IF(F79="Very Poor",5,"")))))</f>
        <v/>
      </c>
      <c r="I79" s="191"/>
      <c r="J79" s="179"/>
      <c r="K79" s="192" t="str">
        <f t="shared" ref="K79:K83" si="49">IF(J79="Very Good",1,IF(J79="Good",2,IF(J79="Fair",3,IF(J79="Poor",4,IF(J79="Very Poor",5,"")))))</f>
        <v/>
      </c>
      <c r="M79" s="191"/>
      <c r="N79" s="179"/>
      <c r="O79" s="192" t="str">
        <f t="shared" ref="O79:O83" si="50">IF(N79="Very Good",1,IF(N79="Good",2,IF(N79="Fair",3,IF(N79="Poor",4,IF(N79="Very Poor",5,"")))))</f>
        <v/>
      </c>
      <c r="Q79" s="191"/>
      <c r="R79" s="179"/>
      <c r="S79" s="192" t="str">
        <f t="shared" ref="S79:S83" si="51">IF(R79="Very Good",1,IF(R79="Good",2,IF(R79="Fair",3,IF(R79="Poor",4,IF(R79="Very Poor",5,"")))))</f>
        <v/>
      </c>
    </row>
    <row r="80" spans="1:19" ht="58.2" customHeight="1" x14ac:dyDescent="0.3">
      <c r="A80" s="414"/>
      <c r="B80" s="417"/>
      <c r="C80" s="419"/>
      <c r="D80" s="162" t="s">
        <v>206</v>
      </c>
      <c r="E80" s="191"/>
      <c r="F80" s="179"/>
      <c r="G80" s="192" t="str">
        <f t="shared" si="48"/>
        <v/>
      </c>
      <c r="I80" s="191"/>
      <c r="J80" s="179"/>
      <c r="K80" s="192" t="str">
        <f t="shared" si="49"/>
        <v/>
      </c>
      <c r="M80" s="191"/>
      <c r="N80" s="179"/>
      <c r="O80" s="192" t="str">
        <f t="shared" si="50"/>
        <v/>
      </c>
      <c r="Q80" s="191"/>
      <c r="R80" s="179"/>
      <c r="S80" s="192" t="str">
        <f t="shared" si="51"/>
        <v/>
      </c>
    </row>
    <row r="81" spans="1:19" ht="16.649999999999999" customHeight="1" x14ac:dyDescent="0.3">
      <c r="A81" s="414"/>
      <c r="B81" s="417"/>
      <c r="C81" s="419"/>
      <c r="D81" s="168" t="s">
        <v>102</v>
      </c>
      <c r="E81" s="191"/>
      <c r="F81" s="179"/>
      <c r="G81" s="192" t="str">
        <f t="shared" si="48"/>
        <v/>
      </c>
      <c r="I81" s="191"/>
      <c r="J81" s="179"/>
      <c r="K81" s="192" t="str">
        <f t="shared" si="49"/>
        <v/>
      </c>
      <c r="M81" s="191"/>
      <c r="N81" s="179"/>
      <c r="O81" s="192" t="str">
        <f t="shared" si="50"/>
        <v/>
      </c>
      <c r="Q81" s="191"/>
      <c r="R81" s="179"/>
      <c r="S81" s="192" t="str">
        <f t="shared" si="51"/>
        <v/>
      </c>
    </row>
    <row r="82" spans="1:19" ht="29.4" customHeight="1" x14ac:dyDescent="0.3">
      <c r="A82" s="414"/>
      <c r="B82" s="417"/>
      <c r="C82" s="419"/>
      <c r="D82" s="168" t="s">
        <v>101</v>
      </c>
      <c r="E82" s="191"/>
      <c r="F82" s="179"/>
      <c r="G82" s="192" t="str">
        <f t="shared" si="48"/>
        <v/>
      </c>
      <c r="I82" s="191"/>
      <c r="J82" s="179"/>
      <c r="K82" s="192" t="str">
        <f t="shared" si="49"/>
        <v/>
      </c>
      <c r="M82" s="191"/>
      <c r="N82" s="179"/>
      <c r="O82" s="192" t="str">
        <f t="shared" si="50"/>
        <v/>
      </c>
      <c r="Q82" s="191"/>
      <c r="R82" s="179"/>
      <c r="S82" s="192" t="str">
        <f t="shared" si="51"/>
        <v/>
      </c>
    </row>
    <row r="83" spans="1:19" ht="19.2" customHeight="1" thickBot="1" x14ac:dyDescent="0.35">
      <c r="A83" s="414"/>
      <c r="B83" s="417"/>
      <c r="C83" s="419"/>
      <c r="D83" s="168" t="s">
        <v>207</v>
      </c>
      <c r="E83" s="191"/>
      <c r="F83" s="158"/>
      <c r="G83" s="192" t="str">
        <f t="shared" si="48"/>
        <v/>
      </c>
      <c r="I83" s="191"/>
      <c r="J83" s="158"/>
      <c r="K83" s="192" t="str">
        <f t="shared" si="49"/>
        <v/>
      </c>
      <c r="M83" s="191"/>
      <c r="N83" s="158"/>
      <c r="O83" s="192" t="str">
        <f t="shared" si="50"/>
        <v/>
      </c>
      <c r="Q83" s="191"/>
      <c r="R83" s="158"/>
      <c r="S83" s="192" t="str">
        <f t="shared" si="51"/>
        <v/>
      </c>
    </row>
    <row r="84" spans="1:19" ht="15.6" customHeight="1" thickBot="1" x14ac:dyDescent="0.35">
      <c r="A84" s="414"/>
      <c r="B84" s="418"/>
      <c r="C84" s="154"/>
      <c r="D84" s="153" t="s">
        <v>191</v>
      </c>
      <c r="E84" s="193">
        <f>SUMIF(G79:G83,"&gt;0",E79:E83)</f>
        <v>0</v>
      </c>
      <c r="F84" s="135" t="str">
        <f>IF(G84=1,"Very Good",IF(G84=2,"Good",IF(G84=3,"Fair",IF(G84=4,"Poor",IF(G84=5,"Very Poor","")))))</f>
        <v/>
      </c>
      <c r="G84" s="152" t="str">
        <f>IFERROR(ROUND(IFERROR(IF(E84=0,(AVERAGEIF(G79:G83,"&gt;0")),(SUMPRODUCT(G79:G83,E79:E83)/E84)),""),0),"")</f>
        <v/>
      </c>
      <c r="I84" s="193">
        <f>SUMIF(K79:K83,"&gt;0",I79:I83)</f>
        <v>0</v>
      </c>
      <c r="J84" s="135" t="str">
        <f>IF(K84=1,"Very Good",IF(K84=2,"Good",IF(K84=3,"Fair",IF(K84=4,"Poor",IF(K84=5,"Very Poor","")))))</f>
        <v/>
      </c>
      <c r="K84" s="152" t="str">
        <f>IFERROR(ROUND(IFERROR(IF(I84=0,(AVERAGEIF(K79:K83,"&gt;0")),(SUMPRODUCT(K79:K83,I79:I83)/I84)),""),0),"")</f>
        <v/>
      </c>
      <c r="M84" s="193">
        <f>SUMIF(O79:O83,"&gt;0",M79:M83)</f>
        <v>0</v>
      </c>
      <c r="N84" s="135" t="str">
        <f>IF(O84=1,"Very Good",IF(O84=2,"Good",IF(O84=3,"Fair",IF(O84=4,"Poor",IF(O84=5,"Very Poor","")))))</f>
        <v/>
      </c>
      <c r="O84" s="152" t="str">
        <f>IFERROR(ROUND(IFERROR(IF(M84=0,(AVERAGEIF(O79:O83,"&gt;0")),(SUMPRODUCT(O79:O83,M79:M83)/M84)),""),0),"")</f>
        <v/>
      </c>
      <c r="Q84" s="193">
        <f>SUMIF(S79:S83,"&gt;0",Q79:Q83)</f>
        <v>0</v>
      </c>
      <c r="R84" s="135" t="str">
        <f>IF(S84=1,"Very Good",IF(S84=2,"Good",IF(S84=3,"Fair",IF(S84=4,"Poor",IF(S84=5,"Very Poor","")))))</f>
        <v/>
      </c>
      <c r="S84" s="152" t="str">
        <f>IFERROR(ROUND(IFERROR(IF(Q84=0,(AVERAGEIF(S79:S83,"&gt;0")),(SUMPRODUCT(S79:S83,Q79:Q83)/Q84)),""),0),"")</f>
        <v/>
      </c>
    </row>
    <row r="85" spans="1:19" ht="107.4" customHeight="1" x14ac:dyDescent="0.3">
      <c r="A85" s="414"/>
      <c r="B85" s="416" t="s">
        <v>57</v>
      </c>
      <c r="C85" s="420" t="s">
        <v>99</v>
      </c>
      <c r="D85" s="168" t="s">
        <v>186</v>
      </c>
      <c r="E85" s="191"/>
      <c r="F85" s="158"/>
      <c r="G85" s="192" t="str">
        <f>IF(F85="Very Good",1,IF(F85="Good",2,IF(F85="Fair",3,IF(F85="Poor",4,IF(F85="Very Poor",5,"")))))</f>
        <v/>
      </c>
      <c r="I85" s="191"/>
      <c r="J85" s="158"/>
      <c r="K85" s="192" t="str">
        <f>IF(J85="Very Good",1,IF(J85="Good",2,IF(J85="Fair",3,IF(J85="Poor",4,IF(J85="Very Poor",5,"")))))</f>
        <v/>
      </c>
      <c r="M85" s="191"/>
      <c r="N85" s="158"/>
      <c r="O85" s="192" t="str">
        <f>IF(N85="Very Good",1,IF(N85="Good",2,IF(N85="Fair",3,IF(N85="Poor",4,IF(N85="Very Poor",5,"")))))</f>
        <v/>
      </c>
      <c r="Q85" s="191"/>
      <c r="R85" s="158"/>
      <c r="S85" s="192" t="str">
        <f>IF(R85="Very Good",1,IF(R85="Good",2,IF(R85="Fair",3,IF(R85="Poor",4,IF(R85="Very Poor",5,"")))))</f>
        <v/>
      </c>
    </row>
    <row r="86" spans="1:19" ht="23.1" customHeight="1" thickBot="1" x14ac:dyDescent="0.35">
      <c r="A86" s="414"/>
      <c r="B86" s="417"/>
      <c r="C86" s="421"/>
      <c r="D86" s="258" t="s">
        <v>327</v>
      </c>
      <c r="E86" s="191"/>
      <c r="F86" s="158"/>
      <c r="G86" s="192" t="str">
        <f>IF(F86="Very Good",1,IF(F86="Good",2,IF(F86="Fair",3,IF(F86="Poor",4,IF(F86="Very Poor",5,"")))))</f>
        <v/>
      </c>
      <c r="I86" s="191"/>
      <c r="J86" s="158"/>
      <c r="K86" s="192" t="str">
        <f>IF(J86="Very Good",1,IF(J86="Good",2,IF(J86="Fair",3,IF(J86="Poor",4,IF(J86="Very Poor",5,"")))))</f>
        <v/>
      </c>
      <c r="M86" s="191"/>
      <c r="N86" s="158"/>
      <c r="O86" s="192" t="str">
        <f>IF(N86="Very Good",1,IF(N86="Good",2,IF(N86="Fair",3,IF(N86="Poor",4,IF(N86="Very Poor",5,"")))))</f>
        <v/>
      </c>
      <c r="Q86" s="191"/>
      <c r="R86" s="158"/>
      <c r="S86" s="192" t="str">
        <f>IF(R86="Very Good",1,IF(R86="Good",2,IF(R86="Fair",3,IF(R86="Poor",4,IF(R86="Very Poor",5,"")))))</f>
        <v/>
      </c>
    </row>
    <row r="87" spans="1:19" ht="15.6" customHeight="1" thickBot="1" x14ac:dyDescent="0.35">
      <c r="A87" s="414"/>
      <c r="B87" s="418"/>
      <c r="C87" s="154"/>
      <c r="D87" s="153" t="s">
        <v>98</v>
      </c>
      <c r="E87" s="193">
        <f>SUMIF(G85:G86,"&gt;0",E85:E86)</f>
        <v>0</v>
      </c>
      <c r="F87" s="135" t="str">
        <f>IF(G87=1,"Very Good",IF(G87=2,"Good",IF(G87=3,"Fair",IF(G87=4,"Poor",IF(G87=5,"Very Poor","")))))</f>
        <v/>
      </c>
      <c r="G87" s="152" t="str">
        <f>IFERROR(ROUND(IFERROR(IF(E87=0,(AVERAGEIF(G85:G86,"&gt;0")),(SUMPRODUCT(G85:G86,E85:E86)/E87)),""),0),"")</f>
        <v/>
      </c>
      <c r="I87" s="193">
        <f>SUMIF(K85:K86,"&gt;0",I85:I86)</f>
        <v>0</v>
      </c>
      <c r="J87" s="135" t="str">
        <f>IF(K87=1,"Very Good",IF(K87=2,"Good",IF(K87=3,"Fair",IF(K87=4,"Poor",IF(K87=5,"Very Poor","")))))</f>
        <v/>
      </c>
      <c r="K87" s="152" t="str">
        <f>IFERROR(ROUND(IFERROR(IF(I87=0,(AVERAGEIF(K85:K86,"&gt;0")),(SUMPRODUCT(K85:K86,I85:I86)/I87)),""),0),"")</f>
        <v/>
      </c>
      <c r="M87" s="193">
        <f>SUMIF(O85:O86,"&gt;0",M85:M86)</f>
        <v>0</v>
      </c>
      <c r="N87" s="135" t="str">
        <f>IF(O87=1,"Very Good",IF(O87=2,"Good",IF(O87=3,"Fair",IF(O87=4,"Poor",IF(O87=5,"Very Poor","")))))</f>
        <v/>
      </c>
      <c r="O87" s="152" t="str">
        <f>IFERROR(ROUND(IFERROR(IF(M87=0,(AVERAGEIF(O85:O86,"&gt;0")),(SUMPRODUCT(O85:O86,M85:M86)/M87)),""),0),"")</f>
        <v/>
      </c>
      <c r="Q87" s="193">
        <f>SUMIF(S85:S86,"&gt;0",Q85:Q86)</f>
        <v>0</v>
      </c>
      <c r="R87" s="135" t="str">
        <f>IF(S87=1,"Very Good",IF(S87=2,"Good",IF(S87=3,"Fair",IF(S87=4,"Poor",IF(S87=5,"Very Poor","")))))</f>
        <v/>
      </c>
      <c r="S87" s="152" t="str">
        <f>IFERROR(ROUND(IFERROR(IF(Q87=0,(AVERAGEIF(S85:S86,"&gt;0")),(SUMPRODUCT(S85:S86,Q85:Q86)/Q87)),""),0),"")</f>
        <v/>
      </c>
    </row>
    <row r="88" spans="1:19" ht="65.25" customHeight="1" x14ac:dyDescent="0.3">
      <c r="A88" s="414"/>
      <c r="B88" s="416" t="s">
        <v>60</v>
      </c>
      <c r="C88" s="195" t="s">
        <v>283</v>
      </c>
      <c r="D88" s="181" t="s">
        <v>187</v>
      </c>
      <c r="E88" s="191"/>
      <c r="F88" s="158"/>
      <c r="G88" s="192" t="str">
        <f t="shared" ref="G88:G89" si="52">IF(F88="Very Good",1,IF(F88="Good",2,IF(F88="Fair",3,IF(F88="Poor",4,IF(F88="Very Poor",5,"")))))</f>
        <v/>
      </c>
      <c r="H88" s="163"/>
      <c r="I88" s="191"/>
      <c r="J88" s="158"/>
      <c r="K88" s="192" t="str">
        <f t="shared" ref="K88:K89" si="53">IF(J88="Very Good",1,IF(J88="Good",2,IF(J88="Fair",3,IF(J88="Poor",4,IF(J88="Very Poor",5,"")))))</f>
        <v/>
      </c>
      <c r="M88" s="191"/>
      <c r="N88" s="158"/>
      <c r="O88" s="192" t="str">
        <f t="shared" ref="O88:O89" si="54">IF(N88="Very Good",1,IF(N88="Good",2,IF(N88="Fair",3,IF(N88="Poor",4,IF(N88="Very Poor",5,"")))))</f>
        <v/>
      </c>
      <c r="Q88" s="191"/>
      <c r="R88" s="158"/>
      <c r="S88" s="192" t="str">
        <f t="shared" ref="S88:S89" si="55">IF(R88="Very Good",1,IF(R88="Good",2,IF(R88="Fair",3,IF(R88="Poor",4,IF(R88="Very Poor",5,"")))))</f>
        <v/>
      </c>
    </row>
    <row r="89" spans="1:19" ht="65.25" customHeight="1" thickBot="1" x14ac:dyDescent="0.35">
      <c r="A89" s="414"/>
      <c r="B89" s="417"/>
      <c r="C89" s="289" t="s">
        <v>280</v>
      </c>
      <c r="D89" s="260" t="s">
        <v>96</v>
      </c>
      <c r="E89" s="191"/>
      <c r="F89" s="158"/>
      <c r="G89" s="192" t="str">
        <f t="shared" si="52"/>
        <v/>
      </c>
      <c r="H89" s="163"/>
      <c r="I89" s="191"/>
      <c r="J89" s="158"/>
      <c r="K89" s="192" t="str">
        <f t="shared" si="53"/>
        <v/>
      </c>
      <c r="M89" s="191"/>
      <c r="N89" s="158"/>
      <c r="O89" s="192" t="str">
        <f t="shared" si="54"/>
        <v/>
      </c>
      <c r="Q89" s="191"/>
      <c r="R89" s="158"/>
      <c r="S89" s="192" t="str">
        <f t="shared" si="55"/>
        <v/>
      </c>
    </row>
    <row r="90" spans="1:19" ht="15" customHeight="1" thickBot="1" x14ac:dyDescent="0.35">
      <c r="A90" s="414"/>
      <c r="B90" s="418"/>
      <c r="C90" s="154"/>
      <c r="D90" s="153" t="s">
        <v>97</v>
      </c>
      <c r="E90" s="193">
        <f>SUMIF(G88:G89,"&gt;0",E88:E89)</f>
        <v>0</v>
      </c>
      <c r="F90" s="135" t="str">
        <f>IF(G90=1,"Very Good",IF(G90=2,"Good",IF(G90=3,"Fair",IF(G90=4,"Poor",IF(G90=5,"Very Poor","")))))</f>
        <v/>
      </c>
      <c r="G90" s="152" t="str">
        <f>IFERROR(ROUND(IFERROR(IF(E90=0,(AVERAGEIF(G88:G89,"&gt;0")),(SUMPRODUCT(G88:G89,E88:E89)/E90)),""),0),"")</f>
        <v/>
      </c>
      <c r="I90" s="193">
        <f>SUMIF(K88:K89,"&gt;0",I88:I89)</f>
        <v>0</v>
      </c>
      <c r="J90" s="135" t="str">
        <f>IF(K90=1,"Very Good",IF(K90=2,"Good",IF(K90=3,"Fair",IF(K90=4,"Poor",IF(K90=5,"Very Poor","")))))</f>
        <v/>
      </c>
      <c r="K90" s="152" t="str">
        <f>IFERROR(ROUND(IFERROR(IF(I90=0,(AVERAGEIF(K88:K89,"&gt;0")),(SUMPRODUCT(K88:K89,I88:I89)/I90)),""),0),"")</f>
        <v/>
      </c>
      <c r="M90" s="193">
        <f>SUMIF(O88:O89,"&gt;0",M88:M89)</f>
        <v>0</v>
      </c>
      <c r="N90" s="135" t="str">
        <f>IF(O90=1,"Very Good",IF(O90=2,"Good",IF(O90=3,"Fair",IF(O90=4,"Poor",IF(O90=5,"Very Poor","")))))</f>
        <v/>
      </c>
      <c r="O90" s="152" t="str">
        <f>IFERROR(ROUND(IFERROR(IF(M90=0,(AVERAGEIF(O88:O89,"&gt;0")),(SUMPRODUCT(O88:O89,M88:M89)/M90)),""),0),"")</f>
        <v/>
      </c>
      <c r="Q90" s="193">
        <f>SUMIF(S88:S89,"&gt;0",Q88:Q89)</f>
        <v>0</v>
      </c>
      <c r="R90" s="135" t="str">
        <f>IF(S90=1,"Very Good",IF(S90=2,"Good",IF(S90=3,"Fair",IF(S90=4,"Poor",IF(S90=5,"Very Poor","")))))</f>
        <v/>
      </c>
      <c r="S90" s="152" t="str">
        <f>IFERROR(ROUND(IFERROR(IF(Q90=0,(AVERAGEIF(S88:S89,"&gt;0")),(SUMPRODUCT(S88:S89,Q88:Q89)/Q90)),""),0),"")</f>
        <v/>
      </c>
    </row>
    <row r="91" spans="1:19" ht="61.8" customHeight="1" x14ac:dyDescent="0.3">
      <c r="A91" s="414"/>
      <c r="B91" s="401" t="s">
        <v>61</v>
      </c>
      <c r="C91" s="195" t="s">
        <v>281</v>
      </c>
      <c r="D91" s="162" t="s">
        <v>291</v>
      </c>
      <c r="E91" s="191"/>
      <c r="F91" s="179"/>
      <c r="G91" s="192" t="str">
        <f t="shared" ref="G91:G92" si="56">IF(F91="Very Good",1,IF(F91="Good",2,IF(F91="Fair",3,IF(F91="Poor",4,IF(F91="Very Poor",5,"")))))</f>
        <v/>
      </c>
      <c r="I91" s="191"/>
      <c r="J91" s="179"/>
      <c r="K91" s="192" t="str">
        <f t="shared" ref="K91:K92" si="57">IF(J91="Very Good",1,IF(J91="Good",2,IF(J91="Fair",3,IF(J91="Poor",4,IF(J91="Very Poor",5,"")))))</f>
        <v/>
      </c>
      <c r="M91" s="191"/>
      <c r="N91" s="179"/>
      <c r="O91" s="192" t="str">
        <f t="shared" ref="O91:O92" si="58">IF(N91="Very Good",1,IF(N91="Good",2,IF(N91="Fair",3,IF(N91="Poor",4,IF(N91="Very Poor",5,"")))))</f>
        <v/>
      </c>
      <c r="Q91" s="191"/>
      <c r="R91" s="179"/>
      <c r="S91" s="192" t="str">
        <f t="shared" ref="S91:S92" si="59">IF(R91="Very Good",1,IF(R91="Good",2,IF(R91="Fair",3,IF(R91="Poor",4,IF(R91="Very Poor",5,"")))))</f>
        <v/>
      </c>
    </row>
    <row r="92" spans="1:19" ht="61.8" customHeight="1" thickBot="1" x14ac:dyDescent="0.35">
      <c r="A92" s="414"/>
      <c r="B92" s="402"/>
      <c r="C92" s="290" t="s">
        <v>282</v>
      </c>
      <c r="D92" s="162" t="s">
        <v>288</v>
      </c>
      <c r="E92" s="191"/>
      <c r="F92" s="179"/>
      <c r="G92" s="192" t="str">
        <f t="shared" si="56"/>
        <v/>
      </c>
      <c r="I92" s="191"/>
      <c r="J92" s="179"/>
      <c r="K92" s="192" t="str">
        <f t="shared" si="57"/>
        <v/>
      </c>
      <c r="M92" s="191"/>
      <c r="N92" s="179"/>
      <c r="O92" s="192" t="str">
        <f t="shared" si="58"/>
        <v/>
      </c>
      <c r="Q92" s="191"/>
      <c r="R92" s="179"/>
      <c r="S92" s="192" t="str">
        <f t="shared" si="59"/>
        <v/>
      </c>
    </row>
    <row r="93" spans="1:19" ht="15" customHeight="1" thickBot="1" x14ac:dyDescent="0.35">
      <c r="A93" s="415"/>
      <c r="B93" s="403"/>
      <c r="C93" s="154"/>
      <c r="D93" s="153" t="s">
        <v>200</v>
      </c>
      <c r="E93" s="193">
        <f>SUMIF(G91:G92,"&gt;0",E91:E92)</f>
        <v>0</v>
      </c>
      <c r="F93" s="135" t="str">
        <f>IF(G93=1,"Very Good",IF(G93=2,"Good",IF(G93=3,"Fair",IF(G93=4,"Poor",IF(G93=5,"Very Poor","")))))</f>
        <v/>
      </c>
      <c r="G93" s="152" t="str">
        <f>IFERROR(ROUND(IFERROR(IF(E93=0,(AVERAGEIF(G91:G92,"&gt;0")),(SUMPRODUCT(G91:G92,E91:E92)/E93)),""),0),"")</f>
        <v/>
      </c>
      <c r="I93" s="193">
        <f>SUMIF(K91:K92,"&gt;0",I91:I92)</f>
        <v>0</v>
      </c>
      <c r="J93" s="135" t="str">
        <f>IF(K93=1,"Very Good",IF(K93=2,"Good",IF(K93=3,"Fair",IF(K93=4,"Poor",IF(K93=5,"Very Poor","")))))</f>
        <v/>
      </c>
      <c r="K93" s="152" t="str">
        <f>IFERROR(ROUND(IFERROR(IF(I93=0,(AVERAGEIF(K91:K92,"&gt;0")),(SUMPRODUCT(K91:K92,I91:I92)/I93)),""),0),"")</f>
        <v/>
      </c>
      <c r="M93" s="193">
        <f>SUMIF(O91:O92,"&gt;0",M91:M92)</f>
        <v>0</v>
      </c>
      <c r="N93" s="135" t="str">
        <f>IF(O93=1,"Very Good",IF(O93=2,"Good",IF(O93=3,"Fair",IF(O93=4,"Poor",IF(O93=5,"Very Poor","")))))</f>
        <v/>
      </c>
      <c r="O93" s="152" t="str">
        <f>IFERROR(ROUND(IFERROR(IF(M93=0,(AVERAGEIF(O91:O92,"&gt;0")),(SUMPRODUCT(O91:O92,M91:M92)/M93)),""),0),"")</f>
        <v/>
      </c>
      <c r="Q93" s="193">
        <f>SUMIF(S91:S92,"&gt;0",Q91:Q92)</f>
        <v>0</v>
      </c>
      <c r="R93" s="135" t="str">
        <f>IF(S93=1,"Very Good",IF(S93=2,"Good",IF(S93=3,"Fair",IF(S93=4,"Poor",IF(S93=5,"Very Poor","")))))</f>
        <v/>
      </c>
      <c r="S93" s="152" t="str">
        <f>IFERROR(ROUND(IFERROR(IF(Q93=0,(AVERAGEIF(S91:S92,"&gt;0")),(SUMPRODUCT(S91:S92,Q91:Q92)/Q93)),""),0),"")</f>
        <v/>
      </c>
    </row>
    <row r="94" spans="1:19" ht="15.6" customHeight="1" thickBot="1" x14ac:dyDescent="0.35">
      <c r="A94" s="433" t="s">
        <v>208</v>
      </c>
      <c r="B94" s="434"/>
      <c r="C94" s="434"/>
      <c r="D94" s="435"/>
      <c r="E94" s="135"/>
      <c r="F94" s="135" t="str">
        <f>IF(G94=1,"Very Good",IF(G94=2,"Good",IF(G94=3,"Fair",IF(G94=4,"Poor",IF(G94=5,"Very Poor","")))))</f>
        <v/>
      </c>
      <c r="G94" s="135" t="str">
        <f>IFERROR(ROUND(SUM(G4:G8,G10:G11,G13:G14,G16:G20,G22:G23,G25,G27:G31,G33:G34,G36:G40,G42:G43,G45:G49,G51:G52,G54:G57,G59:G60,G62:G65,G67:G68,G70:G73,G75:G77,G79:G83,G85:G86,G88:G89,G91:G92)/COUNT(G4:G8,G10:G11,G13:G14,G16:G20,G22:G23,G25,G27:G31,G33:G34,G36:G40,G42:G43,G45:G49,G51:G52,G54:G57,G59:G60,G62:G65,G67:G68,G70:G73,G75:G77,G79:G83,G85:G86,G88:G89,G91:G92),0),"")</f>
        <v/>
      </c>
      <c r="I94" s="135"/>
      <c r="J94" s="135" t="str">
        <f>IF(K94=1,"Very Good",IF(K94=2,"Good",IF(K94=3,"Fair",IF(K94=4,"Poor",IF(K94=5,"Very Poor","")))))</f>
        <v/>
      </c>
      <c r="K94" s="135" t="str">
        <f>IFERROR(ROUND(SUM(K4:K8,K10:K11,K13:K14,K16:K20,K22:K23,K25,K27:K31,K33:K34,K36:K40,K42:K43,K45:K49,K51:K52,K54:K57,K59:K60,K62:K65,K67:K68,K70:K73,K75:K77,K79:K83,K85:K86,K88:K89,K91:K92)/COUNT(K4:K8,K10:K11,K13:K14,K16:K20,K22:K23,K25,K27:K31,K33:K34,K36:K40,K42:K43,K45:K49,K51:K52,K54:K57,K59:K60,K62:K65,K67:K68,K70:K73,K75:K77,K79:K83,K85:K86,K88:K89,K91:K92),0),"")</f>
        <v/>
      </c>
      <c r="M94" s="135"/>
      <c r="N94" s="135" t="str">
        <f>IF(O94=1,"Very Good",IF(O94=2,"Good",IF(O94=3,"Fair",IF(O94=4,"Poor",IF(O94=5,"Very Poor","")))))</f>
        <v/>
      </c>
      <c r="O94" s="135" t="str">
        <f>IFERROR(ROUND(SUM(O4:O8,O10:O11,O13:O14,O16:O20,O22:O23,O25,O27:O31,O33:O34,O36:O40,O42:O43,O45:O49,O51:O52,O54:O57,O59:O60,O62:O65,O67:O68,O70:O73,O75:O77,O79:O83,O85:O86,O88:O89,O91:O92)/COUNT(O4:O8,O10:O11,O13:O14,O16:O20,O22:O23,O25,O27:O31,O33:O34,O36:O40,O42:O43,O45:O49,O51:O52,O54:O57,O59:O60,O62:O65,O67:O68,O70:O73,O75:O77,O79:O83,O85:O86,O88:O89,O91:O92),0),"")</f>
        <v/>
      </c>
      <c r="Q94" s="135"/>
      <c r="R94" s="135" t="str">
        <f>IF(S94=1,"Very Good",IF(S94=2,"Good",IF(S94=3,"Fair",IF(S94=4,"Poor",IF(S94=5,"Very Poor","")))))</f>
        <v/>
      </c>
      <c r="S94" s="135" t="str">
        <f>IFERROR(ROUND(SUM(S4:S8,S10:S11,S13:S14,S16:S20,S22:S23,S25,S27:S31,S33:S34,S36:S40,S42:S43,S45:S49,S51:S52,S54:S57,S59:S60,S62:S65,S67:S68,S70:S73,S75:S77,S79:S83,S85:S86,S88:S89,S91:S92)/COUNT(S4:S8,S10:S11,S13:S14,S16:S20,S22:S23,S25,S27:S31,S33:S34,S36:S40,S42:S43,S45:S49,S51:S52,S54:S57,S59:S60,S62:S65,S67:S68,S70:S73,S75:S77,S79:S83,S85:S86,S88:S89,S91:S92),0),"")</f>
        <v/>
      </c>
    </row>
    <row r="95" spans="1:19" x14ac:dyDescent="0.3">
      <c r="A95" s="130"/>
      <c r="B95" s="151"/>
    </row>
    <row r="96" spans="1:19" ht="35.700000000000003" customHeight="1" thickBot="1" x14ac:dyDescent="0.35">
      <c r="A96" s="150" t="s">
        <v>94</v>
      </c>
      <c r="B96" s="390" t="s">
        <v>340</v>
      </c>
      <c r="C96" s="390"/>
      <c r="D96" s="390"/>
      <c r="E96" s="390"/>
      <c r="F96" s="390"/>
      <c r="G96" s="390"/>
      <c r="I96" s="136"/>
      <c r="M96" s="136"/>
      <c r="Q96" s="136"/>
    </row>
    <row r="97" spans="1:19" ht="30" customHeight="1" thickBot="1" x14ac:dyDescent="0.35">
      <c r="A97" s="227" t="s">
        <v>341</v>
      </c>
      <c r="B97" s="391" t="s">
        <v>333</v>
      </c>
      <c r="C97" s="392"/>
      <c r="D97" s="288"/>
      <c r="E97" s="288"/>
      <c r="F97" s="288"/>
      <c r="G97" s="288"/>
      <c r="I97" s="288"/>
      <c r="J97" s="288"/>
      <c r="K97" s="288"/>
      <c r="M97" s="288"/>
      <c r="N97" s="288"/>
      <c r="O97" s="288"/>
      <c r="Q97" s="288"/>
      <c r="R97" s="288"/>
      <c r="S97" s="288"/>
    </row>
    <row r="98" spans="1:19" s="137" customFormat="1" ht="15" thickBot="1" x14ac:dyDescent="0.35">
      <c r="A98" s="148"/>
      <c r="B98" s="436" t="s">
        <v>90</v>
      </c>
      <c r="C98" s="437"/>
      <c r="D98" s="138"/>
      <c r="E98" s="164"/>
      <c r="I98" s="164"/>
      <c r="M98" s="164"/>
      <c r="Q98" s="164"/>
    </row>
    <row r="99" spans="1:19" s="137" customFormat="1" x14ac:dyDescent="0.3">
      <c r="A99" s="136"/>
      <c r="B99" s="147">
        <v>1</v>
      </c>
      <c r="C99" s="146" t="s">
        <v>89</v>
      </c>
      <c r="D99" s="138"/>
      <c r="E99" s="164"/>
      <c r="I99" s="164"/>
      <c r="M99" s="164"/>
      <c r="Q99" s="164"/>
    </row>
    <row r="100" spans="1:19" s="137" customFormat="1" x14ac:dyDescent="0.3">
      <c r="A100" s="136"/>
      <c r="B100" s="145">
        <v>2</v>
      </c>
      <c r="C100" s="144" t="s">
        <v>88</v>
      </c>
      <c r="D100" s="138"/>
      <c r="E100" s="164"/>
      <c r="I100" s="164"/>
      <c r="M100" s="164"/>
      <c r="Q100" s="164"/>
    </row>
    <row r="101" spans="1:19" s="137" customFormat="1" x14ac:dyDescent="0.3">
      <c r="A101" s="136"/>
      <c r="B101" s="145">
        <v>3</v>
      </c>
      <c r="C101" s="144" t="s">
        <v>87</v>
      </c>
      <c r="D101" s="138"/>
      <c r="E101" s="164"/>
      <c r="I101" s="164"/>
      <c r="M101" s="164"/>
      <c r="Q101" s="164"/>
    </row>
    <row r="102" spans="1:19" s="137" customFormat="1" x14ac:dyDescent="0.3">
      <c r="A102" s="136"/>
      <c r="B102" s="145">
        <v>4</v>
      </c>
      <c r="C102" s="144" t="s">
        <v>86</v>
      </c>
      <c r="D102" s="138"/>
      <c r="E102" s="164"/>
      <c r="I102" s="164"/>
      <c r="M102" s="164"/>
      <c r="Q102" s="164"/>
    </row>
    <row r="103" spans="1:19" s="137" customFormat="1" ht="15" thickBot="1" x14ac:dyDescent="0.35">
      <c r="A103" s="136"/>
      <c r="B103" s="143">
        <v>5</v>
      </c>
      <c r="C103" s="142" t="s">
        <v>85</v>
      </c>
      <c r="D103" s="138"/>
      <c r="E103" s="164"/>
      <c r="I103" s="164"/>
      <c r="M103" s="164"/>
      <c r="Q103" s="164"/>
    </row>
    <row r="104" spans="1:19" s="137" customFormat="1" ht="15" thickBot="1" x14ac:dyDescent="0.35">
      <c r="A104" s="228" t="s">
        <v>342</v>
      </c>
      <c r="B104" s="395" t="s">
        <v>334</v>
      </c>
      <c r="C104" s="395"/>
      <c r="D104" s="395"/>
      <c r="E104" s="395"/>
      <c r="F104" s="395"/>
      <c r="G104" s="395"/>
      <c r="I104" s="136"/>
      <c r="J104" s="136"/>
      <c r="K104" s="136"/>
      <c r="M104" s="136"/>
      <c r="N104" s="136"/>
      <c r="O104" s="136"/>
      <c r="Q104" s="136"/>
      <c r="R104" s="136"/>
      <c r="S104" s="136"/>
    </row>
    <row r="105" spans="1:19" s="137" customFormat="1" ht="30" customHeight="1" thickBot="1" x14ac:dyDescent="0.35">
      <c r="A105" s="227" t="s">
        <v>92</v>
      </c>
      <c r="B105" s="438" t="s">
        <v>343</v>
      </c>
      <c r="C105" s="439"/>
      <c r="D105" s="287"/>
      <c r="E105" s="287"/>
      <c r="F105" s="287"/>
      <c r="G105" s="287"/>
      <c r="I105" s="287"/>
      <c r="J105" s="287"/>
      <c r="K105" s="287"/>
      <c r="M105" s="287"/>
      <c r="N105" s="287"/>
      <c r="O105" s="287"/>
      <c r="Q105" s="287"/>
      <c r="R105" s="287"/>
      <c r="S105" s="287"/>
    </row>
    <row r="106" spans="1:19" x14ac:dyDescent="0.3">
      <c r="A106" s="148"/>
      <c r="B106" s="199">
        <v>1</v>
      </c>
      <c r="C106" s="200" t="s">
        <v>209</v>
      </c>
    </row>
    <row r="107" spans="1:19" x14ac:dyDescent="0.3">
      <c r="B107" s="201">
        <v>2</v>
      </c>
      <c r="C107" s="202" t="s">
        <v>156</v>
      </c>
    </row>
    <row r="108" spans="1:19" x14ac:dyDescent="0.3">
      <c r="B108" s="203">
        <v>3</v>
      </c>
      <c r="C108" s="204" t="s">
        <v>160</v>
      </c>
    </row>
    <row r="109" spans="1:19" x14ac:dyDescent="0.3">
      <c r="B109" s="205">
        <v>4</v>
      </c>
      <c r="C109" s="206" t="s">
        <v>163</v>
      </c>
    </row>
    <row r="110" spans="1:19" x14ac:dyDescent="0.3">
      <c r="B110" s="207">
        <v>5</v>
      </c>
      <c r="C110" s="208" t="s">
        <v>210</v>
      </c>
    </row>
    <row r="111" spans="1:19" ht="15" thickBot="1" x14ac:dyDescent="0.35">
      <c r="B111" s="209">
        <v>0</v>
      </c>
      <c r="C111" s="210" t="s">
        <v>211</v>
      </c>
    </row>
    <row r="112" spans="1:19" s="137" customFormat="1" x14ac:dyDescent="0.3">
      <c r="A112" s="136"/>
      <c r="B112" s="164"/>
      <c r="C112" s="287"/>
      <c r="D112" s="138"/>
      <c r="E112" s="164"/>
      <c r="I112" s="164"/>
      <c r="M112" s="164"/>
      <c r="Q112" s="164"/>
    </row>
    <row r="113" spans="1:7" s="198" customFormat="1" ht="35.4" customHeight="1" x14ac:dyDescent="0.3">
      <c r="A113" s="141" t="s">
        <v>91</v>
      </c>
      <c r="B113" s="432" t="s">
        <v>328</v>
      </c>
      <c r="C113" s="432"/>
      <c r="D113" s="432"/>
      <c r="E113" s="432"/>
      <c r="F113" s="432"/>
      <c r="G113" s="432"/>
    </row>
    <row r="114" spans="1:7" s="285" customFormat="1" ht="30" customHeight="1" x14ac:dyDescent="0.3">
      <c r="A114" s="149" t="s">
        <v>229</v>
      </c>
      <c r="B114" s="390" t="s">
        <v>377</v>
      </c>
      <c r="C114" s="390"/>
      <c r="D114" s="390"/>
      <c r="E114" s="390"/>
      <c r="F114" s="390"/>
      <c r="G114" s="390"/>
    </row>
  </sheetData>
  <sheetProtection sheet="1" formatCells="0" formatColumns="0" formatRows="0" insertColumns="0" insertRows="0" deleteColumns="0" deleteRows="0" autoFilter="0"/>
  <mergeCells count="73">
    <mergeCell ref="E1:G1"/>
    <mergeCell ref="I1:K1"/>
    <mergeCell ref="M1:O1"/>
    <mergeCell ref="Q1:S1"/>
    <mergeCell ref="A2:A3"/>
    <mergeCell ref="B2:B3"/>
    <mergeCell ref="C2:C3"/>
    <mergeCell ref="D2:D3"/>
    <mergeCell ref="E2:E3"/>
    <mergeCell ref="F2:F3"/>
    <mergeCell ref="O2:O3"/>
    <mergeCell ref="Q2:Q3"/>
    <mergeCell ref="R2:R3"/>
    <mergeCell ref="S2:S3"/>
    <mergeCell ref="G2:G3"/>
    <mergeCell ref="I2:I3"/>
    <mergeCell ref="A4:A15"/>
    <mergeCell ref="B4:B9"/>
    <mergeCell ref="C4:C8"/>
    <mergeCell ref="B10:B12"/>
    <mergeCell ref="C10:C11"/>
    <mergeCell ref="B13:B15"/>
    <mergeCell ref="J2:J3"/>
    <mergeCell ref="K2:K3"/>
    <mergeCell ref="M2:M3"/>
    <mergeCell ref="N2:N3"/>
    <mergeCell ref="C13:C14"/>
    <mergeCell ref="A16:A26"/>
    <mergeCell ref="B16:B21"/>
    <mergeCell ref="C16:C20"/>
    <mergeCell ref="B22:B24"/>
    <mergeCell ref="C22:C23"/>
    <mergeCell ref="B25:B26"/>
    <mergeCell ref="A27:A44"/>
    <mergeCell ref="B27:B32"/>
    <mergeCell ref="C27:C31"/>
    <mergeCell ref="B33:B35"/>
    <mergeCell ref="C33:C34"/>
    <mergeCell ref="B36:B41"/>
    <mergeCell ref="C36:C39"/>
    <mergeCell ref="B42:B44"/>
    <mergeCell ref="A45:A61"/>
    <mergeCell ref="B45:B50"/>
    <mergeCell ref="C45:C49"/>
    <mergeCell ref="B51:B53"/>
    <mergeCell ref="C51:C52"/>
    <mergeCell ref="B54:B58"/>
    <mergeCell ref="C54:C56"/>
    <mergeCell ref="B59:B61"/>
    <mergeCell ref="A62:A78"/>
    <mergeCell ref="B62:B66"/>
    <mergeCell ref="C62:C65"/>
    <mergeCell ref="B67:B69"/>
    <mergeCell ref="C67:C68"/>
    <mergeCell ref="B70:B74"/>
    <mergeCell ref="C70:C72"/>
    <mergeCell ref="B75:B78"/>
    <mergeCell ref="C75:C76"/>
    <mergeCell ref="A79:A93"/>
    <mergeCell ref="B79:B84"/>
    <mergeCell ref="C79:C83"/>
    <mergeCell ref="B85:B87"/>
    <mergeCell ref="C85:C86"/>
    <mergeCell ref="B88:B90"/>
    <mergeCell ref="B91:B93"/>
    <mergeCell ref="B113:G113"/>
    <mergeCell ref="B114:G114"/>
    <mergeCell ref="A94:D94"/>
    <mergeCell ref="B96:G96"/>
    <mergeCell ref="B97:C97"/>
    <mergeCell ref="B98:C98"/>
    <mergeCell ref="B104:G104"/>
    <mergeCell ref="B105:C105"/>
  </mergeCells>
  <conditionalFormatting sqref="F9 J9 N9 R9 F12 J12 N12 R12 F15 J15 N15 R15 F21 J21 N21 R21 F24 J24 N24 R24 F26 J26 N26 R26 F32 J32 N32 R32 F35 J35 N35 R35 F41 J41 N41 R41 F44 J44 N44 R44 F50 J50 N50 R50 F53 J53 N53 R53 F58 J58 N58 R58 F61 J61 N61 R61 F66 J66 N66 R66 F69 J69 N69 R69 F74 J74 N74 R74 F78 J78 N78 R78 F84 J84 N84 R84 F87 J87 N87 R87 F90 J90 N90 R90 F93:F94 J93:J94 N93:N94 R93:R94">
    <cfRule type="containsText" dxfId="11" priority="1" operator="containsText" text="N/A">
      <formula>NOT(ISERROR(SEARCH("N/A",F9)))</formula>
    </cfRule>
    <cfRule type="containsText" dxfId="10" priority="2" operator="containsText" text="Fair">
      <formula>NOT(ISERROR(SEARCH("Fair",F9)))</formula>
    </cfRule>
    <cfRule type="containsText" dxfId="9" priority="3" operator="containsText" text="Very Poor">
      <formula>NOT(ISERROR(SEARCH("Very Poor",F9)))</formula>
    </cfRule>
    <cfRule type="containsText" dxfId="8" priority="4" operator="containsText" text="Poor">
      <formula>NOT(ISERROR(SEARCH("Poor",F9)))</formula>
    </cfRule>
    <cfRule type="containsText" dxfId="7" priority="5" operator="containsText" text="Very Good">
      <formula>NOT(ISERROR(SEARCH("Very Good",F9)))</formula>
    </cfRule>
    <cfRule type="containsText" dxfId="6" priority="6" operator="containsText" text="Good">
      <formula>NOT(ISERROR(SEARCH("Good",F9)))</formula>
    </cfRule>
  </conditionalFormatting>
  <dataValidations count="2">
    <dataValidation type="list" allowBlank="1" showInputMessage="1" showErrorMessage="1" sqref="F4:F8 F10:F11 F13:F14 F16:F20 F36:F40 F25 F27:F31 F22:F23 F59:F60 F42:F43 F45:F49 F33:F34 F75:F77 F62:F65 F51:F52 F88:F89 F79:F83 F67:F68 F85:F86 F70:F73 F54:F57 F91:F92 J4:J8 J10:J11 J13:J14 J16:J20 J36:J40 J25 J27:J31 J22:J23 J59:J60 J42:J43 J45:J49 J33:J34 J75:J77 J62:J65 J51:J52 J88:J89 J79:J83 J67:J68 J85:J86 J70:J73 J54:J57 J91:J92 N4:N8 N10:N11 N13:N14 N16:N20 N36:N40 N25 N27:N31 N22:N23 N59:N60 N42:N43 N45:N49 N33:N34 N75:N77 N62:N65 N51:N52 N88:N89 N79:N83 N67:N68 N85:N86 N70:N73 N54:N57 N91:N92 R4:R8 R10:R11 R13:R14 R16:R20 R36:R40 R25 R27:R31 R22:R23 R59:R60 R42:R43 R45:R49 R33:R34 R75:R77 R62:R65 R51:R52 R88:R89 R79:R83 R67:R68 R85:R86 R70:R73 R54:R57 R91:R92" xr:uid="{9F9CEABE-BEF3-4035-B808-DB1F2BB92D78}">
      <formula1>"Very Good,Good,Fair,Poor,Very Poor,N/A"</formula1>
    </dataValidation>
    <dataValidation type="list" allowBlank="1" showInputMessage="1" showErrorMessage="1" sqref="E79:E83 E10:E11 E36:E40 E27:E31 E42:E43 E45:E49 E59:E60 E75:E77 E85:E86 E13:E14 E16:E20 E25 E22:E23 E33:E34 E67:E68 E4:E8 E88:E89 E62:E65 E51:E52 E70:E73 E54:E57 E91:E92 I79:I83 I10:I11 I36:I40 I27:I31 I42:I43 I45:I49 I59:I60 I75:I77 I85:I86 I13:I14 I16:I20 I25 I22:I23 I33:I34 I67:I68 I4:I8 I88:I89 I62:I65 I51:I52 I70:I73 I54:I57 I91:I92 M79:M83 M10:M11 M36:M40 M27:M31 M42:M43 M45:M49 M59:M60 M75:M77 M85:M86 M13:M14 M16:M20 M25 M22:M23 M33:M34 M67:M68 M4:M8 M88:M89 M62:M65 M51:M52 M70:M73 M54:M57 M91:M92 Q79:Q83 Q10:Q11 Q36:Q40 Q27:Q31 Q42:Q43 Q45:Q49 Q59:Q60 Q75:Q77 Q85:Q86 Q13:Q14 Q16:Q20 Q25 Q22:Q23 Q33:Q34 Q67:Q68 Q4:Q8 Q88:Q89 Q62:Q65 Q51:Q52 Q70:Q73 Q54:Q57 Q91:Q92" xr:uid="{0720DFA1-B5FC-480A-AE5B-FE527FDB1C15}">
      <formula1>"1,2,3,4,5"</formula1>
    </dataValidation>
  </dataValidations>
  <pageMargins left="0.23622047244094491" right="0.23622047244094491" top="0.74803149606299213" bottom="0.74803149606299213" header="0.31496062992125984" footer="0.31496062992125984"/>
  <pageSetup paperSize="3" scale="79" fitToHeight="0" orientation="portrait" horizontalDpi="4294967293" r:id="rId1"/>
  <headerFooter>
    <oddHeader>&amp;C&amp;"-,Bold"&amp;12Water Asset Performance Evaluation Matrix</oddHeader>
  </headerFooter>
  <rowBreaks count="1" manualBreakCount="1">
    <brk id="44"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EC109-6182-4692-9298-B8383718F46B}">
  <sheetPr>
    <tabColor rgb="FFC00000"/>
    <pageSetUpPr fitToPage="1"/>
  </sheetPr>
  <dimension ref="A1:M44"/>
  <sheetViews>
    <sheetView zoomScale="88" zoomScaleNormal="88" workbookViewId="0">
      <pane ySplit="2" topLeftCell="A3" activePane="bottomLeft" state="frozen"/>
      <selection activeCell="D101" sqref="D101"/>
      <selection pane="bottomLeft" activeCell="D101" sqref="D101"/>
    </sheetView>
  </sheetViews>
  <sheetFormatPr defaultColWidth="8.77734375" defaultRowHeight="14.4" x14ac:dyDescent="0.3"/>
  <cols>
    <col min="1" max="1" width="20.6640625" style="136" customWidth="1"/>
    <col min="2" max="2" width="7.5546875" style="140" customWidth="1"/>
    <col min="3" max="3" width="55.44140625" style="138" customWidth="1"/>
    <col min="4" max="4" width="12.77734375" style="138" customWidth="1"/>
    <col min="5" max="5" width="16.77734375" style="138" customWidth="1"/>
    <col min="6" max="6" width="4.5546875" style="137" customWidth="1"/>
    <col min="7" max="7" width="9.44140625" style="136" bestFit="1" customWidth="1"/>
    <col min="8" max="16384" width="8.77734375" style="136"/>
  </cols>
  <sheetData>
    <row r="1" spans="1:11" ht="60" customHeight="1" x14ac:dyDescent="0.3">
      <c r="A1" s="353" t="s">
        <v>345</v>
      </c>
      <c r="B1" s="401" t="s">
        <v>69</v>
      </c>
      <c r="C1" s="353" t="s">
        <v>346</v>
      </c>
      <c r="D1" s="353" t="s">
        <v>347</v>
      </c>
      <c r="E1" s="353" t="s">
        <v>339</v>
      </c>
      <c r="F1" s="440" t="s">
        <v>123</v>
      </c>
    </row>
    <row r="2" spans="1:11" ht="65.099999999999994" customHeight="1" thickBot="1" x14ac:dyDescent="0.35">
      <c r="A2" s="358"/>
      <c r="B2" s="403"/>
      <c r="C2" s="358"/>
      <c r="D2" s="358"/>
      <c r="E2" s="358"/>
      <c r="F2" s="441"/>
    </row>
    <row r="3" spans="1:11" ht="30" customHeight="1" x14ac:dyDescent="0.3">
      <c r="A3" s="413"/>
      <c r="B3" s="401" t="s">
        <v>56</v>
      </c>
      <c r="C3" s="170" t="s">
        <v>215</v>
      </c>
      <c r="D3" s="191"/>
      <c r="E3" s="213"/>
      <c r="F3" s="192" t="str">
        <f t="shared" ref="F3:F10" si="0">IF(E3="Very Good",1,IF(E3="Good",2,IF(E3="Fair",3,IF(E3="Poor",4,IF(E3="Very Poor",5,"")))))</f>
        <v/>
      </c>
    </row>
    <row r="4" spans="1:11" ht="30" customHeight="1" x14ac:dyDescent="0.3">
      <c r="A4" s="414"/>
      <c r="B4" s="402"/>
      <c r="C4" s="162" t="s">
        <v>267</v>
      </c>
      <c r="D4" s="191"/>
      <c r="E4" s="167"/>
      <c r="F4" s="192" t="str">
        <f t="shared" si="0"/>
        <v/>
      </c>
    </row>
    <row r="5" spans="1:11" ht="30" customHeight="1" x14ac:dyDescent="0.3">
      <c r="A5" s="414"/>
      <c r="B5" s="402"/>
      <c r="C5" s="162" t="s">
        <v>216</v>
      </c>
      <c r="D5" s="191"/>
      <c r="E5" s="179"/>
      <c r="F5" s="192" t="str">
        <f t="shared" si="0"/>
        <v/>
      </c>
    </row>
    <row r="6" spans="1:11" ht="30" customHeight="1" x14ac:dyDescent="0.3">
      <c r="A6" s="414"/>
      <c r="B6" s="402"/>
      <c r="C6" s="162" t="s">
        <v>217</v>
      </c>
      <c r="D6" s="191"/>
      <c r="E6" s="179"/>
      <c r="F6" s="192" t="str">
        <f t="shared" si="0"/>
        <v/>
      </c>
    </row>
    <row r="7" spans="1:11" ht="30" customHeight="1" x14ac:dyDescent="0.3">
      <c r="A7" s="414"/>
      <c r="B7" s="402"/>
      <c r="C7" s="168" t="s">
        <v>218</v>
      </c>
      <c r="D7" s="191"/>
      <c r="E7" s="179"/>
      <c r="F7" s="192" t="str">
        <f t="shared" si="0"/>
        <v/>
      </c>
    </row>
    <row r="8" spans="1:11" ht="30" customHeight="1" x14ac:dyDescent="0.3">
      <c r="A8" s="414"/>
      <c r="B8" s="402"/>
      <c r="C8" s="168" t="s">
        <v>219</v>
      </c>
      <c r="D8" s="191"/>
      <c r="E8" s="179"/>
      <c r="F8" s="192" t="str">
        <f t="shared" si="0"/>
        <v/>
      </c>
    </row>
    <row r="9" spans="1:11" ht="30" customHeight="1" x14ac:dyDescent="0.3">
      <c r="A9" s="414"/>
      <c r="B9" s="402"/>
      <c r="C9" s="174" t="s">
        <v>220</v>
      </c>
      <c r="D9" s="191"/>
      <c r="E9" s="179"/>
      <c r="F9" s="192" t="str">
        <f t="shared" si="0"/>
        <v/>
      </c>
    </row>
    <row r="10" spans="1:11" ht="30" customHeight="1" thickBot="1" x14ac:dyDescent="0.35">
      <c r="A10" s="414"/>
      <c r="B10" s="402"/>
      <c r="C10" s="168" t="s">
        <v>221</v>
      </c>
      <c r="D10" s="191"/>
      <c r="E10" s="214"/>
      <c r="F10" s="192" t="str">
        <f t="shared" si="0"/>
        <v/>
      </c>
    </row>
    <row r="11" spans="1:11" ht="15" customHeight="1" thickBot="1" x14ac:dyDescent="0.35">
      <c r="A11" s="414"/>
      <c r="B11" s="403"/>
      <c r="C11" s="153" t="s">
        <v>191</v>
      </c>
      <c r="D11" s="133">
        <f>SUMIF(F3:F10,"&gt;0",D3:D10)</f>
        <v>0</v>
      </c>
      <c r="E11" s="283" t="str">
        <f>IFERROR(VLOOKUP(ROUND(IFERROR(IF($D11=0,(AVERAGEIF(F3:F10,"&gt;0")),(SUMPRODUCT(F3:F10,$D3:$D10)/$D11)),""),0),$B$35:$C$40,2,0),"")</f>
        <v/>
      </c>
      <c r="F11" s="152" t="str">
        <f>IFERROR(ROUND(IFERROR(IF($D11=0,(AVERAGEIF(F3:F10,"&gt;0")),(SUMPRODUCT(F3:F10,$D3:$D10)/$D11)),""),0),"")</f>
        <v/>
      </c>
    </row>
    <row r="12" spans="1:11" ht="30" customHeight="1" x14ac:dyDescent="0.3">
      <c r="A12" s="414"/>
      <c r="B12" s="401" t="s">
        <v>57</v>
      </c>
      <c r="C12" s="217" t="s">
        <v>222</v>
      </c>
      <c r="D12" s="191"/>
      <c r="E12" s="213"/>
      <c r="F12" s="192" t="str">
        <f t="shared" ref="F12:F14" si="1">IF(E12="Very Good",1,IF(E12="Good",2,IF(E12="Fair",3,IF(E12="Poor",4,IF(E12="Very Poor",5,"")))))</f>
        <v/>
      </c>
    </row>
    <row r="13" spans="1:11" ht="30" customHeight="1" x14ac:dyDescent="0.3">
      <c r="A13" s="414"/>
      <c r="B13" s="402"/>
      <c r="C13" s="282" t="s">
        <v>223</v>
      </c>
      <c r="D13" s="191"/>
      <c r="E13" s="179"/>
      <c r="F13" s="192" t="str">
        <f t="shared" si="1"/>
        <v/>
      </c>
      <c r="K13" s="218"/>
    </row>
    <row r="14" spans="1:11" ht="30" customHeight="1" thickBot="1" x14ac:dyDescent="0.35">
      <c r="A14" s="414"/>
      <c r="B14" s="402"/>
      <c r="C14" s="168" t="s">
        <v>224</v>
      </c>
      <c r="D14" s="191"/>
      <c r="E14" s="219"/>
      <c r="F14" s="192" t="str">
        <f t="shared" si="1"/>
        <v/>
      </c>
    </row>
    <row r="15" spans="1:11" ht="15" customHeight="1" thickBot="1" x14ac:dyDescent="0.35">
      <c r="A15" s="414"/>
      <c r="B15" s="403"/>
      <c r="C15" s="153" t="s">
        <v>192</v>
      </c>
      <c r="D15" s="133">
        <f>SUMIF(F12:F14,"&gt;0",D12:D14)</f>
        <v>0</v>
      </c>
      <c r="E15" s="283" t="str">
        <f>IFERROR(VLOOKUP(ROUND(IFERROR(IF($D15=0,(AVERAGEIF(F12:F14,"&gt;0")),(SUMPRODUCT(F12:F14,$D12:$D14)/$D15)),""),0),$B$35:$C$40,2,0),"")</f>
        <v/>
      </c>
      <c r="F15" s="135" t="str">
        <f>IFERROR(ROUND(IFERROR(IF($D15=0,(AVERAGEIF(F12:F14,"&gt;0")),(SUMPRODUCT(F12:F14,$D12:$D14)/$D15)),""),0),"")</f>
        <v/>
      </c>
      <c r="G15" s="137"/>
      <c r="I15" s="137"/>
    </row>
    <row r="16" spans="1:11" ht="30" customHeight="1" x14ac:dyDescent="0.3">
      <c r="A16" s="414"/>
      <c r="B16" s="401" t="s">
        <v>60</v>
      </c>
      <c r="C16" s="181" t="s">
        <v>225</v>
      </c>
      <c r="D16" s="191"/>
      <c r="E16" s="213"/>
      <c r="F16" s="192" t="str">
        <f>IF(E16="Very Good",1,IF(E16="Good",2,IF(E16="Fair",3,IF(E16="Poor",4,IF(E16="Very Poor",5,"")))))</f>
        <v/>
      </c>
    </row>
    <row r="17" spans="1:13" ht="31.05" customHeight="1" x14ac:dyDescent="0.3">
      <c r="A17" s="414"/>
      <c r="B17" s="402"/>
      <c r="C17" s="174" t="s">
        <v>278</v>
      </c>
      <c r="D17" s="191"/>
      <c r="E17" s="179"/>
      <c r="F17" s="192" t="str">
        <f>IF(E17="Very Good",1,IF(E17="Good",2,IF(E17="Fair",3,IF(E17="Poor",4,IF(E17="Very Poor",5,"")))))</f>
        <v/>
      </c>
    </row>
    <row r="18" spans="1:13" ht="34.799999999999997" customHeight="1" x14ac:dyDescent="0.3">
      <c r="A18" s="414"/>
      <c r="B18" s="402"/>
      <c r="C18" s="177" t="s">
        <v>279</v>
      </c>
      <c r="D18" s="220"/>
      <c r="E18" s="251"/>
      <c r="F18" s="252" t="str">
        <f>IF(E18="Very Good",1,IF(E18="Good",2,IF(E18="Fair",3,IF(E18="Poor",4,IF(E18="Very Poor",5,"")))))</f>
        <v/>
      </c>
    </row>
    <row r="19" spans="1:13" ht="30" customHeight="1" thickBot="1" x14ac:dyDescent="0.35">
      <c r="A19" s="414"/>
      <c r="B19" s="402"/>
      <c r="C19" s="159" t="s">
        <v>280</v>
      </c>
      <c r="D19" s="219"/>
      <c r="E19" s="219"/>
      <c r="F19" s="253" t="str">
        <f t="shared" ref="F19" si="2">IF(E19="Very Good",1,IF(E19="Good",2,IF(E19="Fair",3,IF(E19="Poor",4,IF(E19="Very Poor",5,"")))))</f>
        <v/>
      </c>
      <c r="L19" s="221"/>
      <c r="M19" s="221"/>
    </row>
    <row r="20" spans="1:13" ht="15" customHeight="1" thickBot="1" x14ac:dyDescent="0.35">
      <c r="A20" s="414"/>
      <c r="B20" s="403"/>
      <c r="C20" s="254" t="s">
        <v>226</v>
      </c>
      <c r="D20" s="255">
        <f>SUMIF(F16:F19,"&gt;0",D16:D19)</f>
        <v>0</v>
      </c>
      <c r="E20" s="284" t="str">
        <f>IFERROR(VLOOKUP(ROUND(IFERROR(IF($D20=0,(AVERAGEIF(F16:F19,"&gt;0")),(SUMPRODUCT(F16:F19,$D16:$D19)/$D20)),""),0),$B$35:$C$40,2,0),"")</f>
        <v/>
      </c>
      <c r="F20" s="256" t="str">
        <f>IFERROR(ROUND(IFERROR(IF($D20=0,(AVERAGEIF(F16:F19,"&gt;0")),(SUMPRODUCT(F16:F19,$D16:$D19)/$D20)),""),0),"")</f>
        <v/>
      </c>
    </row>
    <row r="21" spans="1:13" ht="45.6" customHeight="1" x14ac:dyDescent="0.3">
      <c r="A21" s="414"/>
      <c r="B21" s="401" t="s">
        <v>61</v>
      </c>
      <c r="C21" s="170" t="s">
        <v>281</v>
      </c>
      <c r="D21" s="213"/>
      <c r="E21" s="213"/>
      <c r="F21" s="257" t="str">
        <f t="shared" ref="F21:F22" si="3">IF(E21="Very Good",1,IF(E21="Good",2,IF(E21="Fair",3,IF(E21="Poor",4,IF(E21="Very Poor",5,"")))))</f>
        <v/>
      </c>
      <c r="L21" s="221"/>
      <c r="M21" s="221"/>
    </row>
    <row r="22" spans="1:13" ht="37.200000000000003" customHeight="1" thickBot="1" x14ac:dyDescent="0.35">
      <c r="A22" s="414"/>
      <c r="B22" s="402"/>
      <c r="C22" s="162" t="s">
        <v>282</v>
      </c>
      <c r="D22" s="158"/>
      <c r="E22" s="158"/>
      <c r="F22" s="81" t="str">
        <f t="shared" si="3"/>
        <v/>
      </c>
    </row>
    <row r="23" spans="1:13" ht="15" customHeight="1" thickBot="1" x14ac:dyDescent="0.35">
      <c r="A23" s="415"/>
      <c r="B23" s="403"/>
      <c r="C23" s="153" t="s">
        <v>200</v>
      </c>
      <c r="D23" s="133">
        <f>SUMIF(F21:F22,"&gt;0",D21:D22)</f>
        <v>0</v>
      </c>
      <c r="E23" s="284" t="str">
        <f>IFERROR(VLOOKUP(ROUND(IFERROR(IF($D23=0,(AVERAGEIF(F21:F22,"&gt;0")),(SUMPRODUCT(F21:F22,$D21:$D22)/$D23)),""),0),$B$35:$C$40,2,0),"")</f>
        <v/>
      </c>
      <c r="F23" s="135" t="str">
        <f>IFERROR(ROUND(IFERROR(IF($D23=0,(AVERAGEIF(F21:F22,"&gt;0")),(SUMPRODUCT(F21:F22,$D21:$D22)/$D23)),""),0),"")</f>
        <v/>
      </c>
      <c r="L23" s="221"/>
      <c r="M23" s="221"/>
    </row>
    <row r="24" spans="1:13" ht="15" thickBot="1" x14ac:dyDescent="0.35">
      <c r="A24" s="446" t="s">
        <v>208</v>
      </c>
      <c r="B24" s="447"/>
      <c r="C24" s="447"/>
      <c r="D24" s="135"/>
      <c r="E24" s="135">
        <f>IF(F24=1,"Very Good",IF(F24=2,"Good",IF(F24=3,"Fair",IF(F24=4,"Poor",IF(F24=5,"Very Poor",0)))))</f>
        <v>0</v>
      </c>
      <c r="F24" s="135" t="str">
        <f>IFERROR(ROUND(SUM(F3:F10,F12:F14,F16:F19,F21:F22)/COUNT(F3:F10,F12:F14,F16:F19,F21:F22),0),"")</f>
        <v/>
      </c>
      <c r="L24" s="221"/>
      <c r="M24" s="221"/>
    </row>
    <row r="25" spans="1:13" x14ac:dyDescent="0.3">
      <c r="A25" s="222"/>
      <c r="B25" s="222"/>
      <c r="C25" s="222"/>
      <c r="F25" s="138"/>
      <c r="G25" s="138"/>
      <c r="L25" s="221"/>
      <c r="M25" s="221"/>
    </row>
    <row r="26" spans="1:13" ht="39.15" customHeight="1" thickBot="1" x14ac:dyDescent="0.35">
      <c r="A26" s="223" t="s">
        <v>94</v>
      </c>
      <c r="B26" s="445" t="s">
        <v>348</v>
      </c>
      <c r="C26" s="445"/>
      <c r="D26" s="445"/>
      <c r="E26" s="445"/>
      <c r="F26" s="445"/>
    </row>
    <row r="27" spans="1:13" ht="30" customHeight="1" thickBot="1" x14ac:dyDescent="0.35">
      <c r="A27" s="227" t="s">
        <v>341</v>
      </c>
      <c r="B27" s="391" t="s">
        <v>333</v>
      </c>
      <c r="C27" s="392"/>
      <c r="D27" s="281"/>
      <c r="E27" s="281"/>
      <c r="F27" s="281"/>
      <c r="G27" s="281"/>
    </row>
    <row r="28" spans="1:13" s="137" customFormat="1" ht="15" thickBot="1" x14ac:dyDescent="0.35">
      <c r="A28" s="148"/>
      <c r="B28" s="436" t="s">
        <v>90</v>
      </c>
      <c r="C28" s="437"/>
      <c r="D28" s="138"/>
      <c r="E28" s="164"/>
      <c r="I28" s="136"/>
      <c r="J28" s="136"/>
      <c r="K28" s="136"/>
    </row>
    <row r="29" spans="1:13" s="137" customFormat="1" x14ac:dyDescent="0.3">
      <c r="A29" s="136"/>
      <c r="B29" s="147">
        <v>1</v>
      </c>
      <c r="C29" s="146" t="s">
        <v>89</v>
      </c>
      <c r="D29" s="138"/>
      <c r="E29" s="164"/>
      <c r="I29" s="136"/>
      <c r="J29" s="136"/>
      <c r="K29" s="136"/>
    </row>
    <row r="30" spans="1:13" s="137" customFormat="1" x14ac:dyDescent="0.3">
      <c r="A30" s="136"/>
      <c r="B30" s="145">
        <v>2</v>
      </c>
      <c r="C30" s="144" t="s">
        <v>88</v>
      </c>
      <c r="D30" s="138"/>
      <c r="E30" s="164"/>
      <c r="I30" s="136"/>
      <c r="J30" s="136"/>
      <c r="K30" s="136"/>
    </row>
    <row r="31" spans="1:13" s="137" customFormat="1" x14ac:dyDescent="0.3">
      <c r="A31" s="136"/>
      <c r="B31" s="145">
        <v>3</v>
      </c>
      <c r="C31" s="144" t="s">
        <v>87</v>
      </c>
      <c r="D31" s="138"/>
      <c r="E31" s="164"/>
      <c r="I31" s="136"/>
      <c r="J31" s="136"/>
      <c r="K31" s="136"/>
    </row>
    <row r="32" spans="1:13" s="137" customFormat="1" x14ac:dyDescent="0.3">
      <c r="A32" s="136"/>
      <c r="B32" s="145">
        <v>4</v>
      </c>
      <c r="C32" s="144" t="s">
        <v>86</v>
      </c>
      <c r="D32" s="138"/>
      <c r="E32" s="164"/>
      <c r="I32" s="136"/>
      <c r="J32" s="136"/>
      <c r="K32" s="136"/>
    </row>
    <row r="33" spans="1:11" s="137" customFormat="1" ht="15" thickBot="1" x14ac:dyDescent="0.35">
      <c r="A33" s="136"/>
      <c r="B33" s="143">
        <v>5</v>
      </c>
      <c r="C33" s="142" t="s">
        <v>85</v>
      </c>
      <c r="D33" s="138"/>
      <c r="E33" s="164"/>
      <c r="I33" s="136"/>
      <c r="J33" s="136"/>
      <c r="K33" s="136"/>
    </row>
    <row r="34" spans="1:11" s="137" customFormat="1" ht="15" thickBot="1" x14ac:dyDescent="0.35">
      <c r="A34" s="228" t="s">
        <v>342</v>
      </c>
      <c r="B34" s="395" t="s">
        <v>334</v>
      </c>
      <c r="C34" s="395"/>
      <c r="D34" s="395"/>
      <c r="E34" s="395"/>
      <c r="F34" s="395"/>
      <c r="G34" s="395"/>
      <c r="I34" s="136"/>
      <c r="J34" s="136"/>
      <c r="K34" s="136"/>
    </row>
    <row r="35" spans="1:11" s="137" customFormat="1" ht="30" customHeight="1" thickBot="1" x14ac:dyDescent="0.35">
      <c r="A35" s="227" t="s">
        <v>92</v>
      </c>
      <c r="B35" s="438" t="s">
        <v>343</v>
      </c>
      <c r="C35" s="439"/>
      <c r="D35" s="280"/>
      <c r="E35" s="280"/>
      <c r="F35" s="280"/>
      <c r="G35" s="280"/>
      <c r="I35" s="136"/>
      <c r="J35" s="136"/>
      <c r="K35" s="136"/>
    </row>
    <row r="36" spans="1:11" x14ac:dyDescent="0.3">
      <c r="A36" s="148"/>
      <c r="B36" s="199">
        <v>1</v>
      </c>
      <c r="C36" s="200" t="s">
        <v>209</v>
      </c>
      <c r="F36" s="136"/>
    </row>
    <row r="37" spans="1:11" x14ac:dyDescent="0.3">
      <c r="B37" s="201">
        <v>2</v>
      </c>
      <c r="C37" s="202" t="s">
        <v>156</v>
      </c>
      <c r="F37" s="136"/>
    </row>
    <row r="38" spans="1:11" x14ac:dyDescent="0.3">
      <c r="B38" s="203">
        <v>3</v>
      </c>
      <c r="C38" s="204" t="s">
        <v>160</v>
      </c>
      <c r="F38" s="136"/>
    </row>
    <row r="39" spans="1:11" x14ac:dyDescent="0.3">
      <c r="B39" s="205">
        <v>4</v>
      </c>
      <c r="C39" s="206" t="s">
        <v>163</v>
      </c>
      <c r="F39" s="136"/>
    </row>
    <row r="40" spans="1:11" x14ac:dyDescent="0.3">
      <c r="B40" s="207">
        <v>5</v>
      </c>
      <c r="C40" s="208" t="s">
        <v>210</v>
      </c>
      <c r="F40" s="136"/>
    </row>
    <row r="41" spans="1:11" ht="15" thickBot="1" x14ac:dyDescent="0.35">
      <c r="B41" s="209">
        <v>0</v>
      </c>
      <c r="C41" s="210" t="s">
        <v>211</v>
      </c>
      <c r="F41" s="136"/>
    </row>
    <row r="42" spans="1:11" s="137" customFormat="1" x14ac:dyDescent="0.3">
      <c r="A42" s="136"/>
      <c r="B42" s="164"/>
      <c r="C42" s="280"/>
      <c r="D42" s="138"/>
      <c r="E42" s="164"/>
      <c r="I42" s="136"/>
      <c r="J42" s="136"/>
      <c r="K42" s="136"/>
    </row>
    <row r="43" spans="1:11" s="198" customFormat="1" ht="48" customHeight="1" x14ac:dyDescent="0.3">
      <c r="A43" s="141" t="s">
        <v>91</v>
      </c>
      <c r="B43" s="432" t="s">
        <v>328</v>
      </c>
      <c r="C43" s="432"/>
      <c r="D43" s="432"/>
      <c r="E43" s="432"/>
      <c r="F43" s="432"/>
      <c r="G43" s="286"/>
    </row>
    <row r="44" spans="1:11" s="285" customFormat="1" ht="30" customHeight="1" x14ac:dyDescent="0.3">
      <c r="A44" s="149" t="s">
        <v>229</v>
      </c>
      <c r="B44" s="390" t="s">
        <v>344</v>
      </c>
      <c r="C44" s="390"/>
      <c r="D44" s="390"/>
      <c r="E44" s="390"/>
      <c r="F44" s="390"/>
      <c r="G44" s="138"/>
    </row>
  </sheetData>
  <sheetProtection sheet="1" formatCells="0" formatColumns="0" formatRows="0" insertColumns="0" insertRows="0" deleteColumns="0" deleteRows="0" autoFilter="0"/>
  <mergeCells count="19">
    <mergeCell ref="E1:E2"/>
    <mergeCell ref="F1:F2"/>
    <mergeCell ref="A24:C24"/>
    <mergeCell ref="A1:A2"/>
    <mergeCell ref="B1:B2"/>
    <mergeCell ref="C1:C2"/>
    <mergeCell ref="D1:D2"/>
    <mergeCell ref="A3:A23"/>
    <mergeCell ref="B3:B11"/>
    <mergeCell ref="B12:B15"/>
    <mergeCell ref="B16:B20"/>
    <mergeCell ref="B21:B23"/>
    <mergeCell ref="B44:F44"/>
    <mergeCell ref="B26:F26"/>
    <mergeCell ref="B27:C27"/>
    <mergeCell ref="B28:C28"/>
    <mergeCell ref="B34:G34"/>
    <mergeCell ref="B35:C35"/>
    <mergeCell ref="B43:F43"/>
  </mergeCells>
  <conditionalFormatting sqref="E11 E15 E20 E23:E24">
    <cfRule type="containsText" dxfId="5" priority="6" operator="containsText" text="Good">
      <formula>NOT(ISERROR(SEARCH("Good",E11)))</formula>
    </cfRule>
  </conditionalFormatting>
  <conditionalFormatting sqref="E11 E15 E20 E23:E24">
    <cfRule type="containsText" dxfId="4" priority="1" operator="containsText" text="N/A">
      <formula>NOT(ISERROR(SEARCH("N/A",E11)))</formula>
    </cfRule>
  </conditionalFormatting>
  <conditionalFormatting sqref="E11 E15 E20 E23:E24">
    <cfRule type="containsText" dxfId="3" priority="2" operator="containsText" text="Fair">
      <formula>NOT(ISERROR(SEARCH("Fair",E11)))</formula>
    </cfRule>
  </conditionalFormatting>
  <conditionalFormatting sqref="E11 E15 E20 E23:E24">
    <cfRule type="containsText" dxfId="2" priority="3" operator="containsText" text="Very Poor">
      <formula>NOT(ISERROR(SEARCH("Very Poor",E11)))</formula>
    </cfRule>
  </conditionalFormatting>
  <conditionalFormatting sqref="E11 E15 E20 E23:E24">
    <cfRule type="containsText" dxfId="1" priority="4" operator="containsText" text="Poor">
      <formula>NOT(ISERROR(SEARCH("Poor",E11)))</formula>
    </cfRule>
  </conditionalFormatting>
  <conditionalFormatting sqref="E11 E15 E20 E23:E24">
    <cfRule type="containsText" dxfId="0" priority="5" operator="containsText" text="Very Good">
      <formula>NOT(ISERROR(SEARCH("Very Good",E11)))</formula>
    </cfRule>
  </conditionalFormatting>
  <dataValidations count="2">
    <dataValidation type="list" allowBlank="1" showInputMessage="1" showErrorMessage="1" sqref="D3:D10 D21:D22 D12:D14 D16:D19" xr:uid="{493D2682-04EB-4FBA-9ACB-6900ED6BCEDB}">
      <formula1>"1,2,3,4,5"</formula1>
    </dataValidation>
    <dataValidation type="list" allowBlank="1" showInputMessage="1" showErrorMessage="1" sqref="E21:E22 E12:E14 E3:E10 E16:E19" xr:uid="{0DE03841-0960-4570-B860-1B1159B6E091}">
      <formula1>"Very Good,Good,Fair,Poor,Very Poor,N/A"</formula1>
    </dataValidation>
  </dataValidations>
  <pageMargins left="0.23622047244094491" right="0.23622047244094491" top="0.74803149606299213" bottom="0.74803149606299213" header="0.31496062992125984" footer="0.31496062992125984"/>
  <pageSetup paperSize="5" scale="86" fitToHeight="0" orientation="portrait" horizontalDpi="4294967293" r:id="rId1"/>
  <headerFooter>
    <oddHeader>&amp;C&amp;"-,Bold"&amp;12General Asset Performance Evaluation Matrix</oddHeader>
  </headerFooter>
  <rowBreaks count="1" manualBreakCount="1">
    <brk id="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1. LOS Asset Hierarchy Template</vt:lpstr>
      <vt:lpstr>2. LOS Asset Hierarchy eg Water</vt:lpstr>
      <vt:lpstr>3. Serv Object CLOS Statements</vt:lpstr>
      <vt:lpstr>4, Cond Ratings Water</vt:lpstr>
      <vt:lpstr>5, General Performance Ratings</vt:lpstr>
      <vt:lpstr>6. Water Performance Criteria</vt:lpstr>
      <vt:lpstr>7. Water Asset Class Perf Eval</vt:lpstr>
      <vt:lpstr>8. Water Asset Perf. Eval.</vt:lpstr>
      <vt:lpstr>9. General Asset Evaluation</vt:lpstr>
      <vt:lpstr>A. Notes on Rating Watermains</vt:lpstr>
      <vt:lpstr>B. Water Summary ALOS Info</vt:lpstr>
      <vt:lpstr>C. ALOS Framework</vt:lpstr>
      <vt:lpstr>D. ALOS to CLOS Mapping</vt:lpstr>
      <vt:lpstr>'1. LOS Asset Hierarchy Template'!Print_Area</vt:lpstr>
      <vt:lpstr>'2. LOS Asset Hierarchy eg Water'!Print_Area</vt:lpstr>
      <vt:lpstr>'3. Serv Object CLOS Statements'!Print_Area</vt:lpstr>
      <vt:lpstr>'4, Cond Ratings Water'!Print_Area</vt:lpstr>
      <vt:lpstr>'5, General Performance Ratings'!Print_Area</vt:lpstr>
      <vt:lpstr>'6. Water Performance Criteria'!Print_Area</vt:lpstr>
      <vt:lpstr>'7. Water Asset Class Perf Eval'!Print_Area</vt:lpstr>
      <vt:lpstr>'8. Water Asset Perf. Eval.'!Print_Area</vt:lpstr>
      <vt:lpstr>'9. General Asset Evaluation'!Print_Area</vt:lpstr>
      <vt:lpstr>'A. Notes on Rating Watermains'!Print_Area</vt:lpstr>
      <vt:lpstr>'D. ALOS to CLOS Mapping'!Print_Area</vt:lpstr>
      <vt:lpstr>'4, Cond Ratings Water'!Print_Titles</vt:lpstr>
      <vt:lpstr>'5, General Performance Ratings'!Print_Titles</vt:lpstr>
      <vt:lpstr>'6. Water Performance Criteria'!Print_Titles</vt:lpstr>
      <vt:lpstr>'7. Water Asset Class Perf Eval'!Print_Titles</vt:lpstr>
      <vt:lpstr>'8. Water Asset Perf. Eval.'!Print_Titles</vt:lpstr>
      <vt:lpstr>'9. General Asset Evaluation'!Print_Titles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Troy Mander</dc:creator>
  <cp:lastModifiedBy>Troy Mander</cp:lastModifiedBy>
  <dcterms:created xsi:type="dcterms:W3CDTF">2021-01-19T19:36:42Z</dcterms:created>
  <dcterms:modified xsi:type="dcterms:W3CDTF">2021-10-22T15:00:03Z</dcterms:modified>
</cp:coreProperties>
</file>